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ehn.sharepoint.com/sites/CH-2022-000633/Freigegebene Dokumente/VIFS - kaufmännisch/Rechnungswesen/Netzentgeltrechner/2026/"/>
    </mc:Choice>
  </mc:AlternateContent>
  <xr:revisionPtr revIDLastSave="38" documentId="13_ncr:1_{150F425A-25B7-4F34-9022-226DE7D29473}" xr6:coauthVersionLast="47" xr6:coauthVersionMax="47" xr10:uidLastSave="{AB479EEE-AC44-4B02-93ED-D4CCD2491FC4}"/>
  <bookViews>
    <workbookView xWindow="-105" yWindow="0" windowWidth="14610" windowHeight="15375" firstSheet="3" activeTab="3" xr2:uid="{00000000-000D-0000-FFFF-FFFF00000000}"/>
  </bookViews>
  <sheets>
    <sheet name="Preisblatt 2026" sheetId="1" r:id="rId1"/>
    <sheet name="Anwendungsbeispiel" sheetId="2" state="hidden" r:id="rId2"/>
    <sheet name="Preisblatt MessAbr" sheetId="3" r:id="rId3"/>
    <sheet name="Netzentgelt Rechner SLP" sheetId="4" r:id="rId4"/>
    <sheet name="Netzentgelt Rechner RLM" sheetId="5" r:id="rId5"/>
    <sheet name="Tabelle2" sheetId="6" state="hidden" r:id="rId6"/>
  </sheets>
  <definedNames>
    <definedName name="_xlnm.Print_Area" localSheetId="1">Anwendungsbeispiel!$B$2:$H$33</definedName>
    <definedName name="_xlnm.Print_Area" localSheetId="4">'Netzentgelt Rechner RLM'!$B$2:$H$33</definedName>
    <definedName name="_xlnm.Print_Area" localSheetId="3">'Netzentgelt Rechner SLP'!$B$2:$H$29</definedName>
    <definedName name="_xlnm.Print_Area" localSheetId="0">'Preisblatt 2026'!$B$1:$H$58</definedName>
    <definedName name="_xlnm.Print_Area" localSheetId="2">'Preisblatt MessAbr'!$B$1:$I$42</definedName>
    <definedName name="Z_AA1EB371_E4DA_4CC2_A7EB_1F1444849232_.wvu.Cols" localSheetId="1" hidden="1">Anwendungsbeispiel!$J:$XFD</definedName>
    <definedName name="Z_AA1EB371_E4DA_4CC2_A7EB_1F1444849232_.wvu.Cols" localSheetId="4" hidden="1">'Netzentgelt Rechner RLM'!$I:$XFD</definedName>
    <definedName name="Z_AA1EB371_E4DA_4CC2_A7EB_1F1444849232_.wvu.Cols" localSheetId="3" hidden="1">'Netzentgelt Rechner SLP'!$I:$XFD</definedName>
    <definedName name="Z_AA1EB371_E4DA_4CC2_A7EB_1F1444849232_.wvu.Cols" localSheetId="0" hidden="1">'Preisblatt 2026'!$J:$XFD</definedName>
    <definedName name="Z_AA1EB371_E4DA_4CC2_A7EB_1F1444849232_.wvu.Cols" localSheetId="2" hidden="1">'Preisblatt MessAbr'!$K:$XFD</definedName>
    <definedName name="Z_AA1EB371_E4DA_4CC2_A7EB_1F1444849232_.wvu.PrintArea" localSheetId="1" hidden="1">Anwendungsbeispiel!$B$2:$H$33</definedName>
    <definedName name="Z_AA1EB371_E4DA_4CC2_A7EB_1F1444849232_.wvu.PrintArea" localSheetId="4" hidden="1">'Netzentgelt Rechner RLM'!$B$2:$H$33</definedName>
    <definedName name="Z_AA1EB371_E4DA_4CC2_A7EB_1F1444849232_.wvu.PrintArea" localSheetId="3" hidden="1">'Netzentgelt Rechner SLP'!$B$2:$H$29</definedName>
    <definedName name="Z_AA1EB371_E4DA_4CC2_A7EB_1F1444849232_.wvu.PrintArea" localSheetId="0" hidden="1">'Preisblatt 2026'!$B$1:$H$58</definedName>
    <definedName name="Z_AA1EB371_E4DA_4CC2_A7EB_1F1444849232_.wvu.PrintArea" localSheetId="2" hidden="1">'Preisblatt MessAbr'!$B$1:$I$42</definedName>
    <definedName name="Z_AA1EB371_E4DA_4CC2_A7EB_1F1444849232_.wvu.Rows" localSheetId="1" hidden="1">Anwendungsbeispiel!$35:$1048576</definedName>
    <definedName name="Z_AA1EB371_E4DA_4CC2_A7EB_1F1444849232_.wvu.Rows" localSheetId="4" hidden="1">'Netzentgelt Rechner RLM'!#REF!,'Netzentgelt Rechner RLM'!#REF!</definedName>
    <definedName name="Z_AA1EB371_E4DA_4CC2_A7EB_1F1444849232_.wvu.Rows" localSheetId="3" hidden="1">'Netzentgelt Rechner SLP'!#REF!,'Netzentgelt Rechner SLP'!#REF!</definedName>
    <definedName name="Z_AA1EB371_E4DA_4CC2_A7EB_1F1444849232_.wvu.Rows" localSheetId="0" hidden="1">'Preisblatt 2026'!$69:$1048576,'Preisblatt 2026'!$63:$68</definedName>
    <definedName name="Z_AA1EB371_E4DA_4CC2_A7EB_1F1444849232_.wvu.Rows" localSheetId="2" hidden="1">'Preisblatt MessAbr'!$58:$1048576,'Preisblatt MessAbr'!$44:$57</definedName>
  </definedNames>
  <calcPr calcId="191029"/>
  <customWorkbookViews>
    <customWorkbookView name="Flum, Jenny HVG Abt.11 SAP und Sonderaufgaben - Persönliche Ansicht" guid="{AA1EB371-E4DA-4CC2-A7EB-1F1444849232}" mergeInterval="0" personalView="1" maximized="1" xWindow="-8" yWindow="-8" windowWidth="1552" windowHeight="84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" l="1"/>
  <c r="F22" i="5"/>
  <c r="F20" i="5"/>
  <c r="F16" i="4" l="1"/>
  <c r="F25" i="5" l="1"/>
  <c r="F27" i="5"/>
  <c r="F26" i="5" l="1"/>
  <c r="F24" i="5" s="1"/>
  <c r="F29" i="5" l="1"/>
  <c r="F21" i="4"/>
  <c r="F18" i="4"/>
  <c r="F23" i="4"/>
  <c r="F22" i="4"/>
  <c r="F31" i="5" l="1"/>
  <c r="F33" i="5" s="1"/>
  <c r="F20" i="4"/>
  <c r="F25" i="4" l="1"/>
  <c r="I2" i="3"/>
  <c r="F27" i="4" l="1"/>
  <c r="F29" i="4" s="1"/>
</calcChain>
</file>

<file path=xl/sharedStrings.xml><?xml version="1.0" encoding="utf-8"?>
<sst xmlns="http://schemas.openxmlformats.org/spreadsheetml/2006/main" count="234" uniqueCount="144">
  <si>
    <t>Entgelte für die Nutzung der Netzinfrastruktur inkl. vorg. Netzkosten</t>
  </si>
  <si>
    <t>Netzentgelte Gas für Kunden mit Leistungsmessung</t>
  </si>
  <si>
    <t>Zonenpreismodell</t>
  </si>
  <si>
    <t>Lastgangkunden</t>
  </si>
  <si>
    <t>Arbeit</t>
  </si>
  <si>
    <t>Sockelbetrag</t>
  </si>
  <si>
    <t>durch Sockelbetrag 
abgegoltene Arbeit</t>
  </si>
  <si>
    <t>Zonenpreis</t>
  </si>
  <si>
    <t>von [kWh]</t>
  </si>
  <si>
    <t>bis [kWh]</t>
  </si>
  <si>
    <t>in €</t>
  </si>
  <si>
    <t>[in kWh]</t>
  </si>
  <si>
    <t>Ct pro kWh</t>
  </si>
  <si>
    <t>Zone 1</t>
  </si>
  <si>
    <t xml:space="preserve"> -</t>
  </si>
  <si>
    <t>Zone 2</t>
  </si>
  <si>
    <t>Zone 3</t>
  </si>
  <si>
    <t>Zone 4</t>
  </si>
  <si>
    <t>Zone 5</t>
  </si>
  <si>
    <t>Zone 6</t>
  </si>
  <si>
    <t>Zone 7</t>
  </si>
  <si>
    <t>Zone 8</t>
  </si>
  <si>
    <t>Zone 9</t>
  </si>
  <si>
    <t>Zone 10</t>
  </si>
  <si>
    <t>Zone 11</t>
  </si>
  <si>
    <t>Zone 12</t>
  </si>
  <si>
    <t>Zone 13</t>
  </si>
  <si>
    <t>Zone 14</t>
  </si>
  <si>
    <t>Zone 15</t>
  </si>
  <si>
    <t>Leistung</t>
  </si>
  <si>
    <t>durch Sockelbetrag  abgegoltene Leistung</t>
  </si>
  <si>
    <t>von [kW]</t>
  </si>
  <si>
    <t>bis [kW]</t>
  </si>
  <si>
    <t>[in kW]</t>
  </si>
  <si>
    <t>Euro pro kW</t>
  </si>
  <si>
    <t>Netzentgelte Gas für Kunden ohne Leistungsmessung</t>
  </si>
  <si>
    <t>Jahresarbeit</t>
  </si>
  <si>
    <t>Grundpreis</t>
  </si>
  <si>
    <t>Arbeitspreis</t>
  </si>
  <si>
    <t>( € / a )</t>
  </si>
  <si>
    <t>( € / Monat )</t>
  </si>
  <si>
    <t>( ct / kWh)</t>
  </si>
  <si>
    <t>1) laut "Verordnung über Konzessionsabgaben für Elektrizität und Erdgas (Konzessionsabgabenverordnung</t>
  </si>
  <si>
    <t xml:space="preserve">   - KAV)" vom 09.Juni 1999 (BGBl. S. 12) an die Gemeinde abzuführen</t>
  </si>
  <si>
    <t>Zonenpreistabellen und für die Standardlastprofilkunden nach der Tabelle mit Grund- und Arbeitspreis.</t>
  </si>
  <si>
    <t>Anwendungsbeispiel für Lastgangkunden:</t>
  </si>
  <si>
    <t xml:space="preserve">Kundendaten: </t>
  </si>
  <si>
    <t xml:space="preserve">individuelle Jahresarbeit (W) =  </t>
  </si>
  <si>
    <t>kWh</t>
  </si>
  <si>
    <t xml:space="preserve">individuelle Jahresleistung (P) =  </t>
  </si>
  <si>
    <t>kW</t>
  </si>
  <si>
    <t>Arbeitspreisermittlung gemäß Preisblatt:</t>
  </si>
  <si>
    <t xml:space="preserve">Arbeitsentgelt [in €]   = Sockelbetrag [in €] + (Jahresmenge [in kWh] - Zonenuntergrenze [in kwh]) * Arbeitspreis[in ct/kWh] / 100 </t>
  </si>
  <si>
    <t>=</t>
  </si>
  <si>
    <t>Leistungspreisermittlung gemäß Preisblatt:</t>
  </si>
  <si>
    <t xml:space="preserve">Leistungsentgelt [in €]   =  Sockelbetrag [in €] + (Jahresmenge [in kW] - Zonenuntergrenze [in kW]) * Leistungspreis [in €/kW] </t>
  </si>
  <si>
    <t>Anwendungsbeispiel für Standardlastprofilkunden:</t>
  </si>
  <si>
    <t xml:space="preserve">Absatzmenge: </t>
  </si>
  <si>
    <t>26.000 kWh/a</t>
  </si>
  <si>
    <t>Diese Arbeitsmenge entspricht:</t>
  </si>
  <si>
    <t>Netznutzungsentgelt [in €] = Grundpreis [in €/a] + Jahresmenge [in kWh] * Arbeitspreis [in Ct/kWh]</t>
  </si>
  <si>
    <t>Grundpreis:</t>
  </si>
  <si>
    <t>€/a</t>
  </si>
  <si>
    <t>Arbeitspreis:</t>
  </si>
  <si>
    <t>Ct/kWh</t>
  </si>
  <si>
    <t>Netznutzungsentgelt:</t>
  </si>
  <si>
    <t>Entgelte für Messung &amp; Messstellenbetrieb mit und ohne Leistungsmessung</t>
  </si>
  <si>
    <t>Zählergruppen</t>
  </si>
  <si>
    <t>Messstellen-betrieb</t>
  </si>
  <si>
    <t>Messung
Ableseverfahren jährlich</t>
  </si>
  <si>
    <t>Messstellen-
betrieb</t>
  </si>
  <si>
    <t>G 2,5</t>
  </si>
  <si>
    <t>G 4</t>
  </si>
  <si>
    <t>G 6</t>
  </si>
  <si>
    <t>G 10</t>
  </si>
  <si>
    <t>G 16</t>
  </si>
  <si>
    <t>G 25</t>
  </si>
  <si>
    <t>G 40</t>
  </si>
  <si>
    <t>G 65</t>
  </si>
  <si>
    <t>G 100</t>
  </si>
  <si>
    <t>G 160</t>
  </si>
  <si>
    <t>G 250</t>
  </si>
  <si>
    <t>G 400</t>
  </si>
  <si>
    <t>G 650</t>
  </si>
  <si>
    <t>G 1000</t>
  </si>
  <si>
    <t>G 1600</t>
  </si>
  <si>
    <t>G 2500</t>
  </si>
  <si>
    <t>G 4000</t>
  </si>
  <si>
    <t>G 6500</t>
  </si>
  <si>
    <t>Mengenumwerter</t>
  </si>
  <si>
    <t>Zusätzliches Messentgelt für die geforderte stündliche Messdatenübersendung gemäß GeLi Gas</t>
  </si>
  <si>
    <t>beträgt</t>
  </si>
  <si>
    <t>dies entspricht</t>
  </si>
  <si>
    <t>1) umfasst die zweimal täglich durchgeführte Übermittlung von Messwerten</t>
  </si>
  <si>
    <t>2) versteht sich als Messentgelt je abrechnungsrelevantem Messgerät für die geforderte stündliche Messdatenübersendung gemäß GeLi Gas, kann allerdings rabattiert werden</t>
  </si>
  <si>
    <r>
      <t>ohne Leistungsmessung</t>
    </r>
    <r>
      <rPr>
        <b/>
        <vertAlign val="superscript"/>
        <sz val="12"/>
        <rFont val="Calibri"/>
        <family val="2"/>
        <scheme val="minor"/>
      </rPr>
      <t>3)</t>
    </r>
  </si>
  <si>
    <r>
      <t>mit Leistungsmessung</t>
    </r>
    <r>
      <rPr>
        <b/>
        <vertAlign val="superscript"/>
        <sz val="12"/>
        <rFont val="Calibri"/>
        <family val="2"/>
        <scheme val="minor"/>
      </rPr>
      <t>1)</t>
    </r>
  </si>
  <si>
    <r>
      <t>Entgelte für stündliche Datenbereitstellung (RLM-Kunden) gemäß Geli Gas</t>
    </r>
    <r>
      <rPr>
        <b/>
        <vertAlign val="superscript"/>
        <sz val="14"/>
        <rFont val="Calibri"/>
        <family val="2"/>
        <scheme val="minor"/>
      </rPr>
      <t>2)</t>
    </r>
  </si>
  <si>
    <t xml:space="preserve"> + (3.300.000 kWh - 3.000.000 kWh) x </t>
  </si>
  <si>
    <t xml:space="preserve"> + (2.600 kW - 2.000 kW) x </t>
  </si>
  <si>
    <t>Heilbronner Versorgungs GmbH</t>
  </si>
  <si>
    <t>Die Heilbronner Versorgungs GmbH ermitteln ihre Preise für die Lastgangkunden nach den</t>
  </si>
  <si>
    <r>
      <t>Bei den angegebenen Preisen handelt es sich um Nettopreise, ohne Umsatzsteuer (MWSt.), ohne Konzessionsabgabe</t>
    </r>
    <r>
      <rPr>
        <b/>
        <vertAlign val="superscript"/>
        <sz val="10"/>
        <rFont val="Calibri"/>
        <family val="2"/>
        <scheme val="minor"/>
      </rPr>
      <t>1)</t>
    </r>
  </si>
  <si>
    <r>
      <t>Bei den angegebenen Preisen handelt es sich um Nettopreise, ohne Umsatzsteuer (MWSt.), ohne Konzessionsabgabe</t>
    </r>
    <r>
      <rPr>
        <b/>
        <vertAlign val="superscript"/>
        <sz val="10"/>
        <rFont val="Calibri"/>
        <family val="2"/>
        <scheme val="minor"/>
      </rPr>
      <t>3)</t>
    </r>
  </si>
  <si>
    <t>3) laut "Verordnung über Konzessionsabgaben für Elektrizität und Erdgas (Konzessionsabgabenverordnung- KAV)" vom 09.Juni 1999 (BGBl. S. 12) an die Gemeinde abzuführen</t>
  </si>
  <si>
    <t>4) Rabattierung gilt nur in Verbindung mit einem schriftlich mitgeteilten Verzicht auf stündliche Datenbereitstellung durch den Netznutzer</t>
  </si>
  <si>
    <r>
      <t>Messung</t>
    </r>
    <r>
      <rPr>
        <vertAlign val="superscript"/>
        <sz val="9"/>
        <rFont val="Calibri"/>
        <family val="2"/>
        <scheme val="minor"/>
      </rPr>
      <t>4)</t>
    </r>
    <r>
      <rPr>
        <sz val="9"/>
        <rFont val="Calibri"/>
        <family val="2"/>
        <scheme val="minor"/>
      </rPr>
      <t xml:space="preserve">
RLM-Kunden
mit ZFA 
[rabattiert]</t>
    </r>
  </si>
  <si>
    <r>
      <t>stündliche Messdaten-betreitstellung</t>
    </r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gemäß § 54 KoV IX</t>
    </r>
  </si>
  <si>
    <t>Warmwasserkunden</t>
  </si>
  <si>
    <t>Heizgaskunden</t>
  </si>
  <si>
    <t>VV-Kunden I</t>
  </si>
  <si>
    <t>VV-Kunden II</t>
  </si>
  <si>
    <t>Netznutzungsentgelt des Kunden mit PB 2020:</t>
  </si>
  <si>
    <t>10% gewährt. Die Höhe der fälligen Umsatzsteuer bemisst sich nach dem unrabattierten Nettoentgelt für Kleinkunden.</t>
  </si>
  <si>
    <t xml:space="preserve">Berechnung Netznutzungsentgelte Gas </t>
  </si>
  <si>
    <t>Eingabe</t>
  </si>
  <si>
    <t>Jahresentnahme</t>
  </si>
  <si>
    <t>Zähler</t>
  </si>
  <si>
    <t>Zählerzusatz</t>
  </si>
  <si>
    <t>Ergebnis  - Berechnung jährliches Netzentgelt</t>
  </si>
  <si>
    <t>Messpreis</t>
  </si>
  <si>
    <t xml:space="preserve">davon Messung </t>
  </si>
  <si>
    <t>davon Messstellenbetrieb</t>
  </si>
  <si>
    <t>davon Zählerzusatz</t>
  </si>
  <si>
    <t>€</t>
  </si>
  <si>
    <t xml:space="preserve">Netznutzungsentgelt (netto) </t>
  </si>
  <si>
    <t xml:space="preserve">Umsatzsteuer 19 % </t>
  </si>
  <si>
    <t>Netznutzungsentgelt (brutto)</t>
  </si>
  <si>
    <t>Angaben ohne Konzessionsabgabe</t>
  </si>
  <si>
    <t>Messung</t>
  </si>
  <si>
    <t>Leistungspreis</t>
  </si>
  <si>
    <t>mit Leistungsmessung</t>
  </si>
  <si>
    <t>ohne Leistungsmessung</t>
  </si>
  <si>
    <t>Messung RLM</t>
  </si>
  <si>
    <t>stündlich</t>
  </si>
  <si>
    <t>jährlich</t>
  </si>
  <si>
    <t>Fernauslesung FE 260</t>
  </si>
  <si>
    <t>Mengenumwerter EK 280 mit Modem</t>
  </si>
  <si>
    <t>Impulsgeber</t>
  </si>
  <si>
    <t>Kundengruppe</t>
  </si>
  <si>
    <t>Auf den angegebenen Nettopreis wird auf den Eigenverbrauch der Gemeinde ein Kommunalrabatt entsprechend § 3 Abs. 1 Nr. 1 KAV in Höhe von</t>
  </si>
  <si>
    <t>Kleinverbrauch</t>
  </si>
  <si>
    <t>Stand: 01.01.2026</t>
  </si>
  <si>
    <t>(endgültig zum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</si>
</sst>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kW&quot;"/>
    <numFmt numFmtId="165" formatCode="#,##0.000"/>
    <numFmt numFmtId="166" formatCode="#,##0.0000"/>
    <numFmt numFmtId="167" formatCode="0.000"/>
    <numFmt numFmtId="168" formatCode="#,##0.00\ &quot;€&quot;"/>
    <numFmt numFmtId="169" formatCode="#,##0.00\ &quot;€/a&quot;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Source Sans Pro"/>
      <family val="2"/>
    </font>
    <font>
      <sz val="10"/>
      <color theme="1"/>
      <name val="Source Sans Pro"/>
      <family val="2"/>
    </font>
    <font>
      <b/>
      <u/>
      <sz val="10"/>
      <name val="Source Sans Pro"/>
      <family val="2"/>
    </font>
    <font>
      <b/>
      <sz val="12"/>
      <color theme="0"/>
      <name val="Source Sans Pro"/>
      <family val="2"/>
    </font>
    <font>
      <b/>
      <sz val="10.5"/>
      <name val="Source Sans Pro"/>
      <family val="2"/>
    </font>
    <font>
      <sz val="10.5"/>
      <name val="Source Sans Pro"/>
      <family val="2"/>
    </font>
    <font>
      <b/>
      <u val="double"/>
      <sz val="10.5"/>
      <name val="Source Sans Pro"/>
      <family val="2"/>
    </font>
    <font>
      <b/>
      <sz val="10.5"/>
      <color theme="1"/>
      <name val="Source Sans Pro"/>
      <family val="2"/>
    </font>
    <font>
      <sz val="8"/>
      <color theme="1"/>
      <name val="Source Sans Pro"/>
      <family val="2"/>
    </font>
    <font>
      <sz val="10.5"/>
      <color theme="1"/>
      <name val="Source Sans Pro"/>
      <family val="2"/>
    </font>
    <font>
      <sz val="10.5"/>
      <name val="Source Sans Pro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FC8"/>
        <bgColor indexed="64"/>
      </patternFill>
    </fill>
    <fill>
      <patternFill patternType="solid">
        <fgColor rgb="FF75CEFF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94">
    <xf numFmtId="0" fontId="0" fillId="0" borderId="0" xfId="0"/>
    <xf numFmtId="0" fontId="0" fillId="4" borderId="0" xfId="0" applyFill="1"/>
    <xf numFmtId="0" fontId="9" fillId="4" borderId="0" xfId="3" applyFont="1" applyFill="1"/>
    <xf numFmtId="0" fontId="4" fillId="4" borderId="0" xfId="3" applyFont="1" applyFill="1"/>
    <xf numFmtId="0" fontId="10" fillId="4" borderId="0" xfId="3" applyFont="1" applyFill="1"/>
    <xf numFmtId="0" fontId="4" fillId="4" borderId="0" xfId="3" applyFont="1" applyFill="1" applyAlignment="1">
      <alignment horizontal="right"/>
    </xf>
    <xf numFmtId="3" fontId="13" fillId="4" borderId="0" xfId="3" applyNumberFormat="1" applyFont="1" applyFill="1" applyAlignment="1">
      <alignment horizontal="center"/>
    </xf>
    <xf numFmtId="168" fontId="10" fillId="4" borderId="23" xfId="3" applyNumberFormat="1" applyFont="1" applyFill="1" applyBorder="1"/>
    <xf numFmtId="0" fontId="14" fillId="4" borderId="0" xfId="3" applyFont="1" applyFill="1"/>
    <xf numFmtId="44" fontId="14" fillId="4" borderId="0" xfId="1" applyFont="1" applyFill="1"/>
    <xf numFmtId="166" fontId="14" fillId="4" borderId="0" xfId="3" applyNumberFormat="1" applyFont="1" applyFill="1"/>
    <xf numFmtId="0" fontId="14" fillId="4" borderId="0" xfId="3" quotePrefix="1" applyFont="1" applyFill="1" applyAlignment="1">
      <alignment horizontal="center"/>
    </xf>
    <xf numFmtId="168" fontId="15" fillId="4" borderId="23" xfId="3" applyNumberFormat="1" applyFont="1" applyFill="1" applyBorder="1"/>
    <xf numFmtId="4" fontId="14" fillId="4" borderId="0" xfId="3" applyNumberFormat="1" applyFont="1" applyFill="1"/>
    <xf numFmtId="0" fontId="4" fillId="4" borderId="0" xfId="3" quotePrefix="1" applyFont="1" applyFill="1" applyAlignment="1">
      <alignment horizontal="center"/>
    </xf>
    <xf numFmtId="3" fontId="4" fillId="4" borderId="0" xfId="3" applyNumberFormat="1" applyFont="1" applyFill="1" applyAlignment="1">
      <alignment horizontal="right"/>
    </xf>
    <xf numFmtId="0" fontId="10" fillId="4" borderId="0" xfId="3" applyFont="1" applyFill="1" applyAlignment="1">
      <alignment horizontal="right"/>
    </xf>
    <xf numFmtId="0" fontId="14" fillId="4" borderId="0" xfId="3" applyFont="1" applyFill="1" applyAlignment="1">
      <alignment horizontal="right"/>
    </xf>
    <xf numFmtId="2" fontId="14" fillId="4" borderId="0" xfId="3" applyNumberFormat="1" applyFont="1" applyFill="1"/>
    <xf numFmtId="167" fontId="14" fillId="4" borderId="0" xfId="3" applyNumberFormat="1" applyFont="1" applyFill="1"/>
    <xf numFmtId="0" fontId="17" fillId="4" borderId="24" xfId="3" applyFont="1" applyFill="1" applyBorder="1"/>
    <xf numFmtId="0" fontId="17" fillId="4" borderId="25" xfId="3" applyFont="1" applyFill="1" applyBorder="1"/>
    <xf numFmtId="0" fontId="17" fillId="4" borderId="26" xfId="3" applyFont="1" applyFill="1" applyBorder="1"/>
    <xf numFmtId="169" fontId="13" fillId="2" borderId="32" xfId="3" applyNumberFormat="1" applyFont="1" applyFill="1" applyBorder="1" applyAlignment="1">
      <alignment horizontal="center"/>
    </xf>
    <xf numFmtId="4" fontId="29" fillId="4" borderId="0" xfId="4" applyNumberFormat="1" applyFont="1" applyFill="1" applyAlignment="1" applyProtection="1">
      <alignment horizontal="right"/>
      <protection hidden="1"/>
    </xf>
    <xf numFmtId="4" fontId="28" fillId="4" borderId="0" xfId="3" applyNumberFormat="1" applyFont="1" applyFill="1" applyAlignment="1" applyProtection="1">
      <alignment horizontal="right" vertical="center"/>
      <protection hidden="1"/>
    </xf>
    <xf numFmtId="4" fontId="28" fillId="4" borderId="0" xfId="4" applyNumberFormat="1" applyFont="1" applyFill="1" applyAlignment="1" applyProtection="1">
      <alignment horizontal="right"/>
      <protection hidden="1"/>
    </xf>
    <xf numFmtId="4" fontId="31" fillId="4" borderId="0" xfId="0" applyNumberFormat="1" applyFont="1" applyFill="1" applyAlignment="1" applyProtection="1">
      <alignment horizontal="right"/>
      <protection hidden="1"/>
    </xf>
    <xf numFmtId="4" fontId="29" fillId="4" borderId="5" xfId="4" applyNumberFormat="1" applyFont="1" applyFill="1" applyBorder="1" applyAlignment="1" applyProtection="1">
      <alignment horizontal="right"/>
      <protection hidden="1"/>
    </xf>
    <xf numFmtId="4" fontId="29" fillId="4" borderId="0" xfId="3" applyNumberFormat="1" applyFont="1" applyFill="1" applyAlignment="1" applyProtection="1">
      <alignment horizontal="right"/>
      <protection hidden="1"/>
    </xf>
    <xf numFmtId="4" fontId="30" fillId="4" borderId="0" xfId="3" applyNumberFormat="1" applyFont="1" applyFill="1" applyAlignment="1" applyProtection="1">
      <alignment horizontal="right"/>
      <protection hidden="1"/>
    </xf>
    <xf numFmtId="0" fontId="33" fillId="0" borderId="0" xfId="0" applyFont="1"/>
    <xf numFmtId="3" fontId="28" fillId="6" borderId="0" xfId="3" applyNumberFormat="1" applyFont="1" applyFill="1" applyAlignment="1" applyProtection="1">
      <alignment horizontal="center"/>
      <protection locked="0"/>
    </xf>
    <xf numFmtId="4" fontId="28" fillId="6" borderId="0" xfId="3" applyNumberFormat="1" applyFont="1" applyFill="1" applyAlignment="1" applyProtection="1">
      <alignment horizontal="center"/>
      <protection locked="0"/>
    </xf>
    <xf numFmtId="0" fontId="25" fillId="4" borderId="0" xfId="0" applyFont="1" applyFill="1" applyProtection="1">
      <protection hidden="1"/>
    </xf>
    <xf numFmtId="0" fontId="24" fillId="4" borderId="0" xfId="3" applyFont="1" applyFill="1" applyProtection="1">
      <protection hidden="1"/>
    </xf>
    <xf numFmtId="0" fontId="26" fillId="4" borderId="0" xfId="2" applyFont="1" applyFill="1" applyAlignment="1" applyProtection="1">
      <alignment horizontal="left"/>
      <protection hidden="1"/>
    </xf>
    <xf numFmtId="0" fontId="24" fillId="4" borderId="0" xfId="2" applyFont="1" applyFill="1" applyProtection="1">
      <protection hidden="1"/>
    </xf>
    <xf numFmtId="0" fontId="29" fillId="4" borderId="0" xfId="3" applyFont="1" applyFill="1" applyAlignment="1" applyProtection="1">
      <alignment horizontal="center" vertical="center"/>
      <protection hidden="1"/>
    </xf>
    <xf numFmtId="0" fontId="29" fillId="4" borderId="0" xfId="3" applyFont="1" applyFill="1" applyAlignment="1" applyProtection="1">
      <alignment horizontal="center" vertical="center" wrapText="1"/>
      <protection hidden="1"/>
    </xf>
    <xf numFmtId="0" fontId="29" fillId="4" borderId="0" xfId="3" applyFont="1" applyFill="1" applyAlignment="1" applyProtection="1">
      <alignment vertical="center" shrinkToFit="1"/>
      <protection hidden="1"/>
    </xf>
    <xf numFmtId="0" fontId="29" fillId="4" borderId="0" xfId="3" applyFont="1" applyFill="1" applyAlignment="1" applyProtection="1">
      <alignment horizontal="center"/>
      <protection hidden="1"/>
    </xf>
    <xf numFmtId="0" fontId="28" fillId="4" borderId="0" xfId="3" applyFont="1" applyFill="1" applyProtection="1">
      <protection hidden="1"/>
    </xf>
    <xf numFmtId="3" fontId="29" fillId="4" borderId="0" xfId="3" applyNumberFormat="1" applyFont="1" applyFill="1" applyAlignment="1" applyProtection="1">
      <alignment horizontal="center"/>
      <protection hidden="1"/>
    </xf>
    <xf numFmtId="0" fontId="29" fillId="4" borderId="0" xfId="3" applyFont="1" applyFill="1" applyProtection="1">
      <protection hidden="1"/>
    </xf>
    <xf numFmtId="3" fontId="28" fillId="4" borderId="0" xfId="3" applyNumberFormat="1" applyFont="1" applyFill="1" applyAlignment="1" applyProtection="1">
      <alignment horizontal="left" vertical="top"/>
      <protection hidden="1"/>
    </xf>
    <xf numFmtId="166" fontId="29" fillId="4" borderId="0" xfId="3" applyNumberFormat="1" applyFont="1" applyFill="1" applyAlignment="1" applyProtection="1">
      <alignment horizontal="center"/>
      <protection hidden="1"/>
    </xf>
    <xf numFmtId="4" fontId="29" fillId="4" borderId="0" xfId="4" applyNumberFormat="1" applyFont="1" applyFill="1" applyAlignment="1" applyProtection="1">
      <alignment horizontal="center"/>
      <protection hidden="1"/>
    </xf>
    <xf numFmtId="0" fontId="32" fillId="4" borderId="0" xfId="0" applyFont="1" applyFill="1" applyProtection="1">
      <protection hidden="1"/>
    </xf>
    <xf numFmtId="3" fontId="28" fillId="4" borderId="0" xfId="3" applyNumberFormat="1" applyFont="1" applyFill="1" applyAlignment="1" applyProtection="1">
      <alignment horizontal="center"/>
      <protection hidden="1"/>
    </xf>
    <xf numFmtId="4" fontId="29" fillId="4" borderId="0" xfId="3" applyNumberFormat="1" applyFont="1" applyFill="1" applyAlignment="1" applyProtection="1">
      <alignment horizontal="center"/>
      <protection hidden="1"/>
    </xf>
    <xf numFmtId="3" fontId="29" fillId="4" borderId="5" xfId="3" applyNumberFormat="1" applyFont="1" applyFill="1" applyBorder="1" applyAlignment="1" applyProtection="1">
      <alignment horizontal="center"/>
      <protection hidden="1"/>
    </xf>
    <xf numFmtId="0" fontId="28" fillId="4" borderId="0" xfId="3" applyFont="1" applyFill="1" applyAlignment="1" applyProtection="1">
      <alignment vertical="center" wrapText="1"/>
      <protection hidden="1"/>
    </xf>
    <xf numFmtId="3" fontId="30" fillId="4" borderId="0" xfId="3" applyNumberFormat="1" applyFont="1" applyFill="1" applyAlignment="1" applyProtection="1">
      <alignment horizontal="center"/>
      <protection hidden="1"/>
    </xf>
    <xf numFmtId="3" fontId="4" fillId="2" borderId="0" xfId="3" applyNumberFormat="1" applyFont="1" applyFill="1" applyAlignment="1" applyProtection="1">
      <alignment horizontal="center"/>
      <protection hidden="1"/>
    </xf>
    <xf numFmtId="3" fontId="4" fillId="2" borderId="10" xfId="3" applyNumberFormat="1" applyFont="1" applyFill="1" applyBorder="1" applyAlignment="1" applyProtection="1">
      <alignment horizontal="center"/>
      <protection hidden="1"/>
    </xf>
    <xf numFmtId="3" fontId="3" fillId="2" borderId="0" xfId="2" applyNumberFormat="1" applyFont="1" applyFill="1" applyAlignment="1" applyProtection="1">
      <alignment horizontal="left"/>
      <protection hidden="1"/>
    </xf>
    <xf numFmtId="0" fontId="4" fillId="2" borderId="0" xfId="2" applyFont="1" applyFill="1" applyProtection="1">
      <protection hidden="1"/>
    </xf>
    <xf numFmtId="0" fontId="4" fillId="4" borderId="0" xfId="2" applyFont="1" applyFill="1" applyProtection="1">
      <protection hidden="1"/>
    </xf>
    <xf numFmtId="0" fontId="4" fillId="4" borderId="0" xfId="3" applyFont="1" applyFill="1" applyProtection="1">
      <protection hidden="1"/>
    </xf>
    <xf numFmtId="0" fontId="3" fillId="2" borderId="0" xfId="2" applyFont="1" applyFill="1" applyAlignment="1" applyProtection="1">
      <alignment horizontal="right"/>
      <protection hidden="1"/>
    </xf>
    <xf numFmtId="0" fontId="0" fillId="4" borderId="0" xfId="0" applyFill="1" applyProtection="1">
      <protection hidden="1"/>
    </xf>
    <xf numFmtId="0" fontId="5" fillId="4" borderId="0" xfId="2" applyFont="1" applyFill="1" applyAlignment="1" applyProtection="1">
      <alignment horizontal="left"/>
      <protection hidden="1"/>
    </xf>
    <xf numFmtId="0" fontId="6" fillId="4" borderId="0" xfId="2" applyFont="1" applyFill="1" applyProtection="1">
      <protection hidden="1"/>
    </xf>
    <xf numFmtId="0" fontId="10" fillId="4" borderId="0" xfId="2" applyFont="1" applyFill="1" applyAlignment="1" applyProtection="1">
      <alignment horizontal="right"/>
      <protection hidden="1"/>
    </xf>
    <xf numFmtId="0" fontId="7" fillId="4" borderId="0" xfId="2" applyFont="1" applyFill="1" applyAlignment="1" applyProtection="1">
      <alignment horizontal="right" vertical="center"/>
      <protection hidden="1"/>
    </xf>
    <xf numFmtId="0" fontId="9" fillId="4" borderId="0" xfId="3" applyFont="1" applyFill="1" applyProtection="1">
      <protection hidden="1"/>
    </xf>
    <xf numFmtId="0" fontId="11" fillId="4" borderId="0" xfId="3" applyFont="1" applyFill="1" applyProtection="1">
      <protection hidden="1"/>
    </xf>
    <xf numFmtId="0" fontId="9" fillId="2" borderId="0" xfId="3" applyFont="1" applyFill="1" applyProtection="1">
      <protection hidden="1"/>
    </xf>
    <xf numFmtId="0" fontId="11" fillId="0" borderId="0" xfId="3" applyFont="1" applyProtection="1">
      <protection hidden="1"/>
    </xf>
    <xf numFmtId="3" fontId="12" fillId="3" borderId="1" xfId="3" applyNumberFormat="1" applyFont="1" applyFill="1" applyBorder="1" applyAlignment="1" applyProtection="1">
      <alignment vertical="center"/>
      <protection hidden="1"/>
    </xf>
    <xf numFmtId="3" fontId="13" fillId="3" borderId="14" xfId="3" applyNumberFormat="1" applyFont="1" applyFill="1" applyBorder="1" applyAlignment="1" applyProtection="1">
      <alignment horizontal="center" vertical="center" wrapText="1"/>
      <protection hidden="1"/>
    </xf>
    <xf numFmtId="3" fontId="13" fillId="3" borderId="30" xfId="3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3" applyFont="1" applyFill="1" applyBorder="1" applyProtection="1">
      <protection hidden="1"/>
    </xf>
    <xf numFmtId="169" fontId="13" fillId="2" borderId="31" xfId="3" applyNumberFormat="1" applyFont="1" applyFill="1" applyBorder="1" applyAlignment="1" applyProtection="1">
      <alignment horizontal="center"/>
      <protection hidden="1"/>
    </xf>
    <xf numFmtId="169" fontId="13" fillId="2" borderId="32" xfId="3" applyNumberFormat="1" applyFont="1" applyFill="1" applyBorder="1" applyAlignment="1" applyProtection="1">
      <alignment horizontal="center"/>
      <protection hidden="1"/>
    </xf>
    <xf numFmtId="0" fontId="23" fillId="4" borderId="0" xfId="3" applyFont="1" applyFill="1" applyProtection="1">
      <protection hidden="1"/>
    </xf>
    <xf numFmtId="0" fontId="23" fillId="0" borderId="0" xfId="3" applyFont="1" applyProtection="1">
      <protection hidden="1"/>
    </xf>
    <xf numFmtId="0" fontId="13" fillId="4" borderId="0" xfId="3" applyFont="1" applyFill="1" applyProtection="1">
      <protection hidden="1"/>
    </xf>
    <xf numFmtId="169" fontId="12" fillId="4" borderId="0" xfId="3" applyNumberFormat="1" applyFont="1" applyFill="1" applyAlignment="1" applyProtection="1">
      <alignment horizontal="center"/>
      <protection hidden="1"/>
    </xf>
    <xf numFmtId="0" fontId="11" fillId="2" borderId="0" xfId="0" applyFont="1" applyFill="1" applyProtection="1">
      <protection hidden="1"/>
    </xf>
    <xf numFmtId="0" fontId="13" fillId="2" borderId="0" xfId="3" applyFont="1" applyFill="1" applyProtection="1">
      <protection hidden="1"/>
    </xf>
    <xf numFmtId="3" fontId="13" fillId="2" borderId="0" xfId="3" applyNumberFormat="1" applyFont="1" applyFill="1" applyProtection="1">
      <protection hidden="1"/>
    </xf>
    <xf numFmtId="165" fontId="13" fillId="4" borderId="0" xfId="3" applyNumberFormat="1" applyFont="1" applyFill="1" applyAlignment="1" applyProtection="1">
      <alignment horizontal="center"/>
      <protection hidden="1"/>
    </xf>
    <xf numFmtId="0" fontId="4" fillId="0" borderId="0" xfId="3" applyFont="1" applyProtection="1">
      <protection hidden="1"/>
    </xf>
    <xf numFmtId="0" fontId="13" fillId="4" borderId="0" xfId="3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5" fillId="2" borderId="0" xfId="2" applyFont="1" applyFill="1" applyAlignment="1" applyProtection="1">
      <alignment horizontal="left"/>
      <protection hidden="1"/>
    </xf>
    <xf numFmtId="0" fontId="6" fillId="2" borderId="0" xfId="2" applyFont="1" applyFill="1" applyProtection="1">
      <protection hidden="1"/>
    </xf>
    <xf numFmtId="4" fontId="28" fillId="4" borderId="0" xfId="3" applyNumberFormat="1" applyFont="1" applyFill="1" applyAlignment="1" applyProtection="1">
      <alignment horizontal="center"/>
      <protection hidden="1"/>
    </xf>
    <xf numFmtId="0" fontId="4" fillId="2" borderId="7" xfId="3" applyFont="1" applyFill="1" applyBorder="1" applyAlignment="1">
      <alignment horizontal="center"/>
    </xf>
    <xf numFmtId="0" fontId="4" fillId="2" borderId="0" xfId="3" applyFont="1" applyFill="1"/>
    <xf numFmtId="3" fontId="4" fillId="2" borderId="0" xfId="3" applyNumberFormat="1" applyFont="1" applyFill="1" applyAlignment="1">
      <alignment horizontal="center"/>
    </xf>
    <xf numFmtId="165" fontId="4" fillId="2" borderId="0" xfId="3" applyNumberFormat="1" applyFont="1" applyFill="1" applyAlignment="1">
      <alignment horizontal="center"/>
    </xf>
    <xf numFmtId="166" fontId="4" fillId="2" borderId="8" xfId="3" applyNumberFormat="1" applyFont="1" applyFill="1" applyBorder="1" applyAlignment="1">
      <alignment horizontal="center"/>
    </xf>
    <xf numFmtId="4" fontId="4" fillId="4" borderId="0" xfId="3" applyNumberFormat="1" applyFont="1" applyFill="1" applyAlignment="1">
      <alignment horizontal="center"/>
    </xf>
    <xf numFmtId="4" fontId="4" fillId="4" borderId="0" xfId="4" applyNumberFormat="1" applyFont="1" applyFill="1" applyAlignment="1">
      <alignment horizontal="center"/>
    </xf>
    <xf numFmtId="4" fontId="4" fillId="2" borderId="0" xfId="4" applyNumberFormat="1" applyFont="1" applyFill="1" applyAlignment="1">
      <alignment horizontal="center"/>
    </xf>
    <xf numFmtId="0" fontId="4" fillId="2" borderId="9" xfId="3" applyFont="1" applyFill="1" applyBorder="1" applyAlignment="1">
      <alignment horizontal="center"/>
    </xf>
    <xf numFmtId="0" fontId="4" fillId="2" borderId="10" xfId="3" applyFont="1" applyFill="1" applyBorder="1"/>
    <xf numFmtId="3" fontId="4" fillId="2" borderId="10" xfId="3" applyNumberFormat="1" applyFont="1" applyFill="1" applyBorder="1" applyAlignment="1">
      <alignment horizontal="center"/>
    </xf>
    <xf numFmtId="4" fontId="4" fillId="2" borderId="10" xfId="4" applyNumberFormat="1" applyFont="1" applyFill="1" applyBorder="1" applyAlignment="1">
      <alignment horizontal="center"/>
    </xf>
    <xf numFmtId="166" fontId="4" fillId="2" borderId="11" xfId="3" applyNumberFormat="1" applyFont="1" applyFill="1" applyBorder="1" applyAlignment="1">
      <alignment horizontal="center"/>
    </xf>
    <xf numFmtId="3" fontId="4" fillId="2" borderId="12" xfId="3" applyNumberFormat="1" applyFont="1" applyFill="1" applyBorder="1" applyAlignment="1">
      <alignment horizontal="center"/>
    </xf>
    <xf numFmtId="4" fontId="4" fillId="2" borderId="8" xfId="3" applyNumberFormat="1" applyFont="1" applyFill="1" applyBorder="1" applyAlignment="1">
      <alignment horizontal="center"/>
    </xf>
    <xf numFmtId="4" fontId="4" fillId="2" borderId="11" xfId="3" applyNumberFormat="1" applyFont="1" applyFill="1" applyBorder="1" applyAlignment="1">
      <alignment horizontal="center"/>
    </xf>
    <xf numFmtId="3" fontId="13" fillId="2" borderId="13" xfId="3" applyNumberFormat="1" applyFont="1" applyFill="1" applyBorder="1" applyAlignment="1">
      <alignment horizontal="center"/>
    </xf>
    <xf numFmtId="2" fontId="13" fillId="2" borderId="13" xfId="3" applyNumberFormat="1" applyFont="1" applyFill="1" applyBorder="1" applyAlignment="1">
      <alignment horizontal="center"/>
    </xf>
    <xf numFmtId="167" fontId="13" fillId="2" borderId="13" xfId="3" applyNumberFormat="1" applyFont="1" applyFill="1" applyBorder="1" applyAlignment="1">
      <alignment horizontal="center"/>
    </xf>
    <xf numFmtId="3" fontId="13" fillId="2" borderId="15" xfId="3" applyNumberFormat="1" applyFont="1" applyFill="1" applyBorder="1" applyAlignment="1">
      <alignment horizontal="center"/>
    </xf>
    <xf numFmtId="2" fontId="13" fillId="2" borderId="15" xfId="3" applyNumberFormat="1" applyFont="1" applyFill="1" applyBorder="1" applyAlignment="1">
      <alignment horizontal="center"/>
    </xf>
    <xf numFmtId="167" fontId="13" fillId="2" borderId="15" xfId="3" applyNumberFormat="1" applyFont="1" applyFill="1" applyBorder="1" applyAlignment="1">
      <alignment horizontal="center"/>
    </xf>
    <xf numFmtId="0" fontId="10" fillId="4" borderId="0" xfId="0" applyFont="1" applyFill="1"/>
    <xf numFmtId="0" fontId="4" fillId="4" borderId="0" xfId="0" applyFont="1" applyFill="1"/>
    <xf numFmtId="0" fontId="22" fillId="2" borderId="15" xfId="3" applyFont="1" applyFill="1" applyBorder="1"/>
    <xf numFmtId="4" fontId="34" fillId="6" borderId="0" xfId="3" applyNumberFormat="1" applyFont="1" applyFill="1" applyAlignment="1" applyProtection="1">
      <alignment horizontal="center"/>
      <protection locked="0"/>
    </xf>
    <xf numFmtId="0" fontId="3" fillId="2" borderId="0" xfId="2" applyFont="1" applyFill="1" applyAlignment="1">
      <alignment horizontal="right"/>
    </xf>
    <xf numFmtId="0" fontId="7" fillId="4" borderId="0" xfId="2" applyFont="1" applyFill="1" applyAlignment="1">
      <alignment horizontal="right" vertical="center"/>
    </xf>
    <xf numFmtId="169" fontId="13" fillId="2" borderId="31" xfId="3" applyNumberFormat="1" applyFont="1" applyFill="1" applyBorder="1" applyAlignment="1">
      <alignment horizontal="center"/>
    </xf>
    <xf numFmtId="169" fontId="13" fillId="2" borderId="33" xfId="3" applyNumberFormat="1" applyFont="1" applyFill="1" applyBorder="1" applyAlignment="1">
      <alignment horizontal="center"/>
    </xf>
    <xf numFmtId="169" fontId="13" fillId="2" borderId="34" xfId="3" applyNumberFormat="1" applyFont="1" applyFill="1" applyBorder="1" applyAlignment="1">
      <alignment horizontal="center"/>
    </xf>
    <xf numFmtId="169" fontId="22" fillId="0" borderId="33" xfId="3" applyNumberFormat="1" applyFont="1" applyBorder="1" applyAlignment="1">
      <alignment horizontal="center"/>
    </xf>
    <xf numFmtId="169" fontId="22" fillId="0" borderId="36" xfId="3" applyNumberFormat="1" applyFont="1" applyBorder="1" applyAlignment="1">
      <alignment horizontal="center"/>
    </xf>
    <xf numFmtId="169" fontId="13" fillId="2" borderId="35" xfId="3" applyNumberFormat="1" applyFont="1" applyFill="1" applyBorder="1" applyAlignment="1">
      <alignment horizontal="center"/>
    </xf>
    <xf numFmtId="169" fontId="22" fillId="0" borderId="34" xfId="3" applyNumberFormat="1" applyFont="1" applyBorder="1" applyAlignment="1">
      <alignment horizontal="center"/>
    </xf>
    <xf numFmtId="0" fontId="11" fillId="2" borderId="0" xfId="0" applyFont="1" applyFill="1"/>
    <xf numFmtId="0" fontId="11" fillId="4" borderId="0" xfId="0" applyFont="1" applyFill="1"/>
    <xf numFmtId="169" fontId="12" fillId="2" borderId="14" xfId="3" applyNumberFormat="1" applyFont="1" applyFill="1" applyBorder="1" applyAlignment="1">
      <alignment horizontal="center"/>
    </xf>
    <xf numFmtId="0" fontId="8" fillId="4" borderId="0" xfId="2" applyFont="1" applyFill="1" applyAlignment="1">
      <alignment horizontal="left"/>
    </xf>
    <xf numFmtId="0" fontId="4" fillId="4" borderId="0" xfId="2" applyFont="1" applyFill="1"/>
    <xf numFmtId="0" fontId="3" fillId="4" borderId="0" xfId="2" applyFont="1" applyFill="1" applyAlignment="1">
      <alignment horizontal="left"/>
    </xf>
    <xf numFmtId="0" fontId="4" fillId="4" borderId="0" xfId="3" applyFont="1" applyFill="1" applyAlignment="1">
      <alignment horizontal="center" vertical="center"/>
    </xf>
    <xf numFmtId="164" fontId="4" fillId="4" borderId="0" xfId="3" applyNumberFormat="1" applyFont="1" applyFill="1" applyAlignment="1">
      <alignment horizontal="center"/>
    </xf>
    <xf numFmtId="0" fontId="4" fillId="4" borderId="0" xfId="3" applyFont="1" applyFill="1" applyAlignment="1">
      <alignment horizontal="right" vertical="top"/>
    </xf>
    <xf numFmtId="0" fontId="4" fillId="7" borderId="2" xfId="3" applyFont="1" applyFill="1" applyBorder="1" applyAlignment="1">
      <alignment horizontal="center" vertical="center"/>
    </xf>
    <xf numFmtId="0" fontId="4" fillId="7" borderId="2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/>
    </xf>
    <xf numFmtId="0" fontId="4" fillId="7" borderId="4" xfId="3" applyFont="1" applyFill="1" applyBorder="1" applyAlignment="1">
      <alignment horizontal="center" vertical="center"/>
    </xf>
    <xf numFmtId="0" fontId="4" fillId="7" borderId="5" xfId="3" applyFont="1" applyFill="1" applyBorder="1" applyAlignment="1">
      <alignment vertical="center" shrinkToFit="1"/>
    </xf>
    <xf numFmtId="0" fontId="4" fillId="7" borderId="5" xfId="3" applyFont="1" applyFill="1" applyBorder="1" applyAlignment="1">
      <alignment horizontal="center" vertical="center"/>
    </xf>
    <xf numFmtId="0" fontId="4" fillId="7" borderId="6" xfId="3" applyFont="1" applyFill="1" applyBorder="1" applyAlignment="1">
      <alignment horizontal="center" vertical="center"/>
    </xf>
    <xf numFmtId="0" fontId="11" fillId="4" borderId="0" xfId="3" applyFont="1" applyFill="1"/>
    <xf numFmtId="0" fontId="12" fillId="7" borderId="13" xfId="3" applyFont="1" applyFill="1" applyBorder="1" applyAlignment="1">
      <alignment horizontal="center"/>
    </xf>
    <xf numFmtId="0" fontId="12" fillId="7" borderId="14" xfId="3" applyFont="1" applyFill="1" applyBorder="1" applyAlignment="1">
      <alignment horizontal="center"/>
    </xf>
    <xf numFmtId="0" fontId="13" fillId="2" borderId="16" xfId="3" applyFont="1" applyFill="1" applyBorder="1" applyAlignment="1">
      <alignment horizontal="center"/>
    </xf>
    <xf numFmtId="0" fontId="13" fillId="2" borderId="16" xfId="3" applyFont="1" applyFill="1" applyBorder="1"/>
    <xf numFmtId="3" fontId="13" fillId="2" borderId="16" xfId="3" applyNumberFormat="1" applyFont="1" applyFill="1" applyBorder="1"/>
    <xf numFmtId="165" fontId="13" fillId="2" borderId="16" xfId="3" applyNumberFormat="1" applyFont="1" applyFill="1" applyBorder="1" applyAlignment="1">
      <alignment horizontal="center"/>
    </xf>
    <xf numFmtId="0" fontId="4" fillId="2" borderId="16" xfId="3" applyFont="1" applyFill="1" applyBorder="1"/>
    <xf numFmtId="0" fontId="13" fillId="2" borderId="1" xfId="3" applyFont="1" applyFill="1" applyBorder="1"/>
    <xf numFmtId="0" fontId="13" fillId="2" borderId="7" xfId="3" applyFont="1" applyFill="1" applyBorder="1"/>
    <xf numFmtId="169" fontId="22" fillId="8" borderId="34" xfId="3" applyNumberFormat="1" applyFont="1" applyFill="1" applyBorder="1" applyAlignment="1">
      <alignment horizontal="center"/>
    </xf>
    <xf numFmtId="0" fontId="22" fillId="2" borderId="39" xfId="3" applyFont="1" applyFill="1" applyBorder="1"/>
    <xf numFmtId="169" fontId="22" fillId="8" borderId="36" xfId="3" applyNumberFormat="1" applyFont="1" applyFill="1" applyBorder="1" applyAlignment="1">
      <alignment horizontal="center"/>
    </xf>
    <xf numFmtId="169" fontId="22" fillId="8" borderId="38" xfId="3" applyNumberFormat="1" applyFont="1" applyFill="1" applyBorder="1" applyAlignment="1">
      <alignment horizontal="center"/>
    </xf>
    <xf numFmtId="169" fontId="22" fillId="8" borderId="35" xfId="3" applyNumberFormat="1" applyFont="1" applyFill="1" applyBorder="1" applyAlignment="1">
      <alignment horizontal="center"/>
    </xf>
    <xf numFmtId="169" fontId="22" fillId="8" borderId="40" xfId="3" applyNumberFormat="1" applyFont="1" applyFill="1" applyBorder="1" applyAlignment="1">
      <alignment horizontal="center"/>
    </xf>
    <xf numFmtId="169" fontId="22" fillId="8" borderId="37" xfId="3" applyNumberFormat="1" applyFont="1" applyFill="1" applyBorder="1" applyAlignment="1">
      <alignment horizontal="center"/>
    </xf>
    <xf numFmtId="169" fontId="12" fillId="7" borderId="14" xfId="3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10" fillId="7" borderId="1" xfId="3" applyFont="1" applyFill="1" applyBorder="1" applyAlignment="1">
      <alignment horizontal="left" vertical="center" wrapText="1"/>
    </xf>
    <xf numFmtId="0" fontId="10" fillId="7" borderId="2" xfId="3" applyFont="1" applyFill="1" applyBorder="1" applyAlignment="1">
      <alignment horizontal="left" vertical="center" wrapText="1"/>
    </xf>
    <xf numFmtId="0" fontId="10" fillId="7" borderId="2" xfId="3" applyFont="1" applyFill="1" applyBorder="1" applyAlignment="1">
      <alignment horizontal="center" vertical="center"/>
    </xf>
    <xf numFmtId="0" fontId="10" fillId="7" borderId="2" xfId="3" applyFont="1" applyFill="1" applyBorder="1" applyAlignment="1">
      <alignment horizontal="center" vertical="center" wrapText="1"/>
    </xf>
    <xf numFmtId="0" fontId="12" fillId="7" borderId="1" xfId="3" applyFont="1" applyFill="1" applyBorder="1" applyAlignment="1">
      <alignment horizontal="left" vertical="center"/>
    </xf>
    <xf numFmtId="0" fontId="12" fillId="7" borderId="3" xfId="3" applyFont="1" applyFill="1" applyBorder="1" applyAlignment="1">
      <alignment horizontal="left" vertical="center"/>
    </xf>
    <xf numFmtId="0" fontId="12" fillId="7" borderId="9" xfId="3" applyFont="1" applyFill="1" applyBorder="1" applyAlignment="1">
      <alignment horizontal="left" vertical="center"/>
    </xf>
    <xf numFmtId="0" fontId="12" fillId="7" borderId="11" xfId="3" applyFont="1" applyFill="1" applyBorder="1" applyAlignment="1">
      <alignment horizontal="left" vertical="center"/>
    </xf>
    <xf numFmtId="0" fontId="12" fillId="7" borderId="13" xfId="3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left"/>
    </xf>
    <xf numFmtId="3" fontId="13" fillId="2" borderId="2" xfId="3" applyNumberFormat="1" applyFont="1" applyFill="1" applyBorder="1" applyAlignment="1">
      <alignment horizontal="left"/>
    </xf>
    <xf numFmtId="3" fontId="13" fillId="2" borderId="7" xfId="3" applyNumberFormat="1" applyFont="1" applyFill="1" applyBorder="1" applyAlignment="1">
      <alignment horizontal="left"/>
    </xf>
    <xf numFmtId="3" fontId="13" fillId="2" borderId="0" xfId="3" applyNumberFormat="1" applyFont="1" applyFill="1" applyAlignment="1">
      <alignment horizontal="left"/>
    </xf>
    <xf numFmtId="0" fontId="16" fillId="0" borderId="17" xfId="3" applyFont="1" applyBorder="1" applyAlignment="1">
      <alignment horizontal="center"/>
    </xf>
    <xf numFmtId="0" fontId="16" fillId="0" borderId="18" xfId="3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6" fillId="0" borderId="20" xfId="3" applyFont="1" applyBorder="1" applyAlignment="1">
      <alignment horizontal="center"/>
    </xf>
    <xf numFmtId="0" fontId="16" fillId="0" borderId="21" xfId="3" applyFont="1" applyBorder="1" applyAlignment="1">
      <alignment horizontal="center"/>
    </xf>
    <xf numFmtId="0" fontId="16" fillId="0" borderId="22" xfId="3" applyFont="1" applyBorder="1" applyAlignment="1">
      <alignment horizontal="center"/>
    </xf>
    <xf numFmtId="3" fontId="4" fillId="0" borderId="0" xfId="3" applyNumberFormat="1" applyFont="1" applyAlignment="1">
      <alignment horizontal="center"/>
    </xf>
    <xf numFmtId="0" fontId="17" fillId="4" borderId="24" xfId="3" applyFont="1" applyFill="1" applyBorder="1" applyAlignment="1">
      <alignment horizontal="left"/>
    </xf>
    <xf numFmtId="0" fontId="17" fillId="4" borderId="25" xfId="3" applyFont="1" applyFill="1" applyBorder="1" applyAlignment="1">
      <alignment horizontal="left"/>
    </xf>
    <xf numFmtId="0" fontId="17" fillId="4" borderId="26" xfId="3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0" fillId="4" borderId="0" xfId="0" applyFont="1" applyFill="1" applyAlignment="1" applyProtection="1">
      <alignment horizontal="left"/>
      <protection hidden="1"/>
    </xf>
    <xf numFmtId="0" fontId="11" fillId="4" borderId="0" xfId="0" applyFont="1" applyFill="1" applyAlignment="1">
      <alignment horizontal="left"/>
    </xf>
    <xf numFmtId="0" fontId="3" fillId="0" borderId="27" xfId="3" applyFont="1" applyBorder="1" applyAlignment="1" applyProtection="1">
      <alignment horizontal="center" vertical="center"/>
      <protection hidden="1"/>
    </xf>
    <xf numFmtId="0" fontId="3" fillId="0" borderId="28" xfId="3" applyFont="1" applyBorder="1" applyAlignment="1" applyProtection="1">
      <alignment horizontal="center" vertical="center"/>
      <protection hidden="1"/>
    </xf>
    <xf numFmtId="0" fontId="3" fillId="0" borderId="29" xfId="3" applyFont="1" applyBorder="1" applyAlignment="1" applyProtection="1">
      <alignment horizontal="center" vertical="center"/>
      <protection hidden="1"/>
    </xf>
    <xf numFmtId="0" fontId="27" fillId="5" borderId="0" xfId="2" applyFont="1" applyFill="1" applyAlignment="1" applyProtection="1">
      <alignment horizontal="center" vertical="top"/>
      <protection hidden="1"/>
    </xf>
    <xf numFmtId="0" fontId="28" fillId="4" borderId="0" xfId="3" applyFont="1" applyFill="1" applyAlignment="1" applyProtection="1">
      <alignment horizontal="left" vertical="top" wrapText="1"/>
      <protection hidden="1"/>
    </xf>
    <xf numFmtId="0" fontId="28" fillId="4" borderId="0" xfId="0" applyFont="1" applyFill="1" applyAlignment="1" applyProtection="1">
      <alignment horizontal="center"/>
      <protection hidden="1"/>
    </xf>
    <xf numFmtId="0" fontId="28" fillId="4" borderId="0" xfId="3" applyFont="1" applyFill="1" applyAlignment="1" applyProtection="1">
      <alignment horizontal="left" vertical="center" wrapText="1"/>
      <protection hidden="1"/>
    </xf>
    <xf numFmtId="0" fontId="28" fillId="4" borderId="0" xfId="3" applyFont="1" applyFill="1" applyAlignment="1" applyProtection="1">
      <alignment horizontal="center" vertical="center"/>
      <protection hidden="1"/>
    </xf>
  </cellXfs>
  <cellStyles count="5">
    <cellStyle name="Standard" xfId="0" builtinId="0"/>
    <cellStyle name="Standard 2" xfId="3" xr:uid="{00000000-0005-0000-0000-000001000000}"/>
    <cellStyle name="Standard_BGA_9798 2" xfId="2" xr:uid="{00000000-0005-0000-0000-000002000000}"/>
    <cellStyle name="Standard_ReguMan_Schneverdingen_14-08-07" xfId="4" xr:uid="{00000000-0005-0000-0000-000003000000}"/>
    <cellStyle name="Währung" xfId="1" builtinId="4"/>
  </cellStyles>
  <dxfs count="0"/>
  <tableStyles count="0" defaultTableStyle="TableStyleMedium2" defaultPivotStyle="PivotStyleLight16"/>
  <colors>
    <mruColors>
      <color rgb="FF75CEFF"/>
      <color rgb="FF007FC8"/>
      <color rgb="FF97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1000125</xdr:colOff>
      <xdr:row>2</xdr:row>
      <xdr:rowOff>166300</xdr:rowOff>
    </xdr:from>
    <xdr:to>
      <xdr:col>8</xdr:col>
      <xdr:colOff>85725</xdr:colOff>
      <xdr:row>6</xdr:row>
      <xdr:rowOff>96016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4BA797-B988-4292-B3C1-8276DFD2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556825"/>
          <a:ext cx="1066800" cy="6631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1</xdr:row>
      <xdr:rowOff>167897</xdr:rowOff>
    </xdr:from>
    <xdr:to>
      <xdr:col>8</xdr:col>
      <xdr:colOff>971550</xdr:colOff>
      <xdr:row>3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99683D7-B42A-49D2-8625-7598D02F3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367922"/>
          <a:ext cx="714375" cy="4226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0</xdr:rowOff>
    </xdr:from>
    <xdr:to>
      <xdr:col>8</xdr:col>
      <xdr:colOff>0</xdr:colOff>
      <xdr:row>3</xdr:row>
      <xdr:rowOff>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342900"/>
          <a:ext cx="895350" cy="400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161925</xdr:rowOff>
    </xdr:from>
    <xdr:to>
      <xdr:col>8</xdr:col>
      <xdr:colOff>0</xdr:colOff>
      <xdr:row>2</xdr:row>
      <xdr:rowOff>190500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161925"/>
          <a:ext cx="895350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workbookViewId="0">
      <selection activeCell="G52" sqref="G52"/>
    </sheetView>
  </sheetViews>
  <sheetFormatPr baseColWidth="10" defaultColWidth="0" defaultRowHeight="15" zeroHeight="1" x14ac:dyDescent="0.25"/>
  <cols>
    <col min="1" max="1" width="2.42578125" style="61" customWidth="1"/>
    <col min="2" max="2" width="20.140625" style="61" customWidth="1"/>
    <col min="3" max="4" width="11.42578125" style="61" customWidth="1"/>
    <col min="5" max="5" width="16.28515625" style="61" customWidth="1"/>
    <col min="6" max="6" width="11.42578125" style="61" customWidth="1"/>
    <col min="7" max="7" width="18.28515625" style="61" customWidth="1"/>
    <col min="8" max="8" width="11.42578125" style="61" customWidth="1"/>
    <col min="9" max="9" width="3.85546875" style="61" customWidth="1"/>
    <col min="10" max="16384" width="11.42578125" style="61" hidden="1"/>
  </cols>
  <sheetData>
    <row r="1" spans="1:8" ht="15.75" x14ac:dyDescent="0.25">
      <c r="B1" s="56" t="s">
        <v>100</v>
      </c>
      <c r="C1" s="57"/>
      <c r="D1" s="57"/>
      <c r="E1" s="57"/>
      <c r="F1" s="57"/>
      <c r="G1" s="57"/>
      <c r="H1" s="116" t="s">
        <v>142</v>
      </c>
    </row>
    <row r="2" spans="1:8" ht="15" customHeight="1" x14ac:dyDescent="0.25">
      <c r="B2" s="87"/>
      <c r="C2" s="57"/>
      <c r="D2" s="57"/>
      <c r="E2" s="57"/>
      <c r="F2" s="88"/>
      <c r="G2" s="57"/>
      <c r="H2" s="117" t="s">
        <v>143</v>
      </c>
    </row>
    <row r="3" spans="1:8" ht="21" x14ac:dyDescent="0.35">
      <c r="A3" s="1"/>
      <c r="B3" s="128" t="s">
        <v>0</v>
      </c>
      <c r="C3" s="129"/>
      <c r="D3" s="129"/>
      <c r="E3" s="129"/>
      <c r="F3" s="129"/>
      <c r="G3" s="129"/>
      <c r="H3" s="129"/>
    </row>
    <row r="4" spans="1:8" ht="9" customHeight="1" x14ac:dyDescent="0.25">
      <c r="A4" s="1"/>
      <c r="B4" s="130"/>
      <c r="C4" s="129"/>
      <c r="D4" s="129"/>
      <c r="E4" s="129"/>
      <c r="F4" s="129"/>
      <c r="G4" s="129"/>
      <c r="H4" s="129"/>
    </row>
    <row r="5" spans="1:8" ht="18.75" x14ac:dyDescent="0.3">
      <c r="A5" s="1"/>
      <c r="B5" s="2" t="s">
        <v>1</v>
      </c>
      <c r="C5" s="3"/>
      <c r="D5" s="129"/>
      <c r="E5" s="129"/>
      <c r="F5" s="129"/>
      <c r="G5" s="129"/>
      <c r="H5" s="3"/>
    </row>
    <row r="6" spans="1:8" ht="9" customHeight="1" x14ac:dyDescent="0.3">
      <c r="A6" s="1"/>
      <c r="B6" s="2"/>
      <c r="C6" s="3"/>
      <c r="D6" s="129"/>
      <c r="E6" s="129"/>
      <c r="F6" s="129"/>
      <c r="G6" s="129"/>
      <c r="H6" s="3"/>
    </row>
    <row r="7" spans="1:8" ht="18.75" x14ac:dyDescent="0.3">
      <c r="A7" s="1"/>
      <c r="B7" s="2" t="s">
        <v>2</v>
      </c>
      <c r="C7" s="3"/>
      <c r="D7" s="131"/>
      <c r="E7" s="132"/>
      <c r="F7" s="133"/>
      <c r="G7" s="3"/>
      <c r="H7" s="3"/>
    </row>
    <row r="8" spans="1:8" ht="8.25" customHeight="1" thickBot="1" x14ac:dyDescent="0.4">
      <c r="A8" s="1"/>
      <c r="B8" s="3"/>
      <c r="C8" s="128"/>
      <c r="D8" s="129"/>
      <c r="E8" s="129"/>
      <c r="F8" s="129"/>
      <c r="G8" s="129"/>
      <c r="H8" s="3"/>
    </row>
    <row r="9" spans="1:8" ht="25.5" x14ac:dyDescent="0.25">
      <c r="A9" s="1"/>
      <c r="B9" s="160" t="s">
        <v>3</v>
      </c>
      <c r="C9" s="161"/>
      <c r="D9" s="162" t="s">
        <v>4</v>
      </c>
      <c r="E9" s="162"/>
      <c r="F9" s="134" t="s">
        <v>5</v>
      </c>
      <c r="G9" s="135" t="s">
        <v>6</v>
      </c>
      <c r="H9" s="136" t="s">
        <v>7</v>
      </c>
    </row>
    <row r="10" spans="1:8" x14ac:dyDescent="0.25">
      <c r="A10" s="1"/>
      <c r="B10" s="137"/>
      <c r="C10" s="138"/>
      <c r="D10" s="139" t="s">
        <v>8</v>
      </c>
      <c r="E10" s="139" t="s">
        <v>9</v>
      </c>
      <c r="F10" s="139" t="s">
        <v>10</v>
      </c>
      <c r="G10" s="139" t="s">
        <v>11</v>
      </c>
      <c r="H10" s="140" t="s">
        <v>12</v>
      </c>
    </row>
    <row r="11" spans="1:8" x14ac:dyDescent="0.25">
      <c r="A11" s="1"/>
      <c r="B11" s="90">
        <v>1</v>
      </c>
      <c r="C11" s="91" t="s">
        <v>13</v>
      </c>
      <c r="D11" s="92">
        <v>1</v>
      </c>
      <c r="E11" s="92">
        <v>1500000</v>
      </c>
      <c r="F11" s="93" t="s">
        <v>14</v>
      </c>
      <c r="G11" s="92" t="s">
        <v>14</v>
      </c>
      <c r="H11" s="94">
        <v>0.5907</v>
      </c>
    </row>
    <row r="12" spans="1:8" x14ac:dyDescent="0.25">
      <c r="A12" s="1"/>
      <c r="B12" s="90">
        <v>2</v>
      </c>
      <c r="C12" s="91" t="s">
        <v>15</v>
      </c>
      <c r="D12" s="92">
        <v>1500001</v>
      </c>
      <c r="E12" s="92">
        <v>3000000</v>
      </c>
      <c r="F12" s="95">
        <v>8860.5</v>
      </c>
      <c r="G12" s="92">
        <v>1500000</v>
      </c>
      <c r="H12" s="94">
        <v>0.5202</v>
      </c>
    </row>
    <row r="13" spans="1:8" x14ac:dyDescent="0.25">
      <c r="A13" s="1"/>
      <c r="B13" s="90">
        <v>3</v>
      </c>
      <c r="C13" s="91" t="s">
        <v>16</v>
      </c>
      <c r="D13" s="92">
        <v>3000001</v>
      </c>
      <c r="E13" s="92">
        <v>4000000</v>
      </c>
      <c r="F13" s="95">
        <v>16663.5</v>
      </c>
      <c r="G13" s="92">
        <v>3000000</v>
      </c>
      <c r="H13" s="94">
        <v>0.47789999999999999</v>
      </c>
    </row>
    <row r="14" spans="1:8" x14ac:dyDescent="0.25">
      <c r="A14" s="1"/>
      <c r="B14" s="90">
        <v>4</v>
      </c>
      <c r="C14" s="91" t="s">
        <v>17</v>
      </c>
      <c r="D14" s="92">
        <v>4000001</v>
      </c>
      <c r="E14" s="92">
        <v>6000000</v>
      </c>
      <c r="F14" s="95">
        <v>21442.5</v>
      </c>
      <c r="G14" s="92">
        <v>4000000</v>
      </c>
      <c r="H14" s="94">
        <v>0.43969999999999998</v>
      </c>
    </row>
    <row r="15" spans="1:8" x14ac:dyDescent="0.25">
      <c r="A15" s="1"/>
      <c r="B15" s="90">
        <v>5</v>
      </c>
      <c r="C15" s="91" t="s">
        <v>18</v>
      </c>
      <c r="D15" s="92">
        <v>6000001</v>
      </c>
      <c r="E15" s="92">
        <v>7000000</v>
      </c>
      <c r="F15" s="95">
        <v>30236.5</v>
      </c>
      <c r="G15" s="92">
        <v>6000000</v>
      </c>
      <c r="H15" s="94">
        <v>0.40899999999999997</v>
      </c>
    </row>
    <row r="16" spans="1:8" x14ac:dyDescent="0.25">
      <c r="A16" s="1"/>
      <c r="B16" s="90">
        <v>6</v>
      </c>
      <c r="C16" s="91" t="s">
        <v>19</v>
      </c>
      <c r="D16" s="92">
        <v>7000001</v>
      </c>
      <c r="E16" s="92">
        <v>8000000</v>
      </c>
      <c r="F16" s="95">
        <v>34326.5</v>
      </c>
      <c r="G16" s="92">
        <v>7000000</v>
      </c>
      <c r="H16" s="94">
        <v>0.39229999999999998</v>
      </c>
    </row>
    <row r="17" spans="1:8" x14ac:dyDescent="0.25">
      <c r="A17" s="1"/>
      <c r="B17" s="90">
        <v>7</v>
      </c>
      <c r="C17" s="91" t="s">
        <v>20</v>
      </c>
      <c r="D17" s="92">
        <v>8000001</v>
      </c>
      <c r="E17" s="92">
        <v>10000000</v>
      </c>
      <c r="F17" s="96">
        <v>38249.5</v>
      </c>
      <c r="G17" s="92">
        <v>8000000</v>
      </c>
      <c r="H17" s="94">
        <v>0.37119999999999997</v>
      </c>
    </row>
    <row r="18" spans="1:8" x14ac:dyDescent="0.25">
      <c r="A18" s="1"/>
      <c r="B18" s="90">
        <v>8</v>
      </c>
      <c r="C18" s="91" t="s">
        <v>21</v>
      </c>
      <c r="D18" s="92">
        <v>10000001</v>
      </c>
      <c r="E18" s="92">
        <v>15000000</v>
      </c>
      <c r="F18" s="97">
        <v>45673.5</v>
      </c>
      <c r="G18" s="92">
        <v>10000000</v>
      </c>
      <c r="H18" s="94">
        <v>0.33510000000000001</v>
      </c>
    </row>
    <row r="19" spans="1:8" x14ac:dyDescent="0.25">
      <c r="A19" s="1"/>
      <c r="B19" s="90">
        <v>9</v>
      </c>
      <c r="C19" s="91" t="s">
        <v>22</v>
      </c>
      <c r="D19" s="92">
        <v>15000001</v>
      </c>
      <c r="E19" s="92">
        <v>20000000</v>
      </c>
      <c r="F19" s="97">
        <v>62428.5</v>
      </c>
      <c r="G19" s="92">
        <v>15000000</v>
      </c>
      <c r="H19" s="94">
        <v>0.3004</v>
      </c>
    </row>
    <row r="20" spans="1:8" x14ac:dyDescent="0.25">
      <c r="A20" s="1"/>
      <c r="B20" s="90">
        <v>10</v>
      </c>
      <c r="C20" s="91" t="s">
        <v>23</v>
      </c>
      <c r="D20" s="92">
        <v>20000001</v>
      </c>
      <c r="E20" s="92">
        <v>25000000</v>
      </c>
      <c r="F20" s="97">
        <v>77448.5</v>
      </c>
      <c r="G20" s="92">
        <v>20000000</v>
      </c>
      <c r="H20" s="94">
        <v>0.27800000000000002</v>
      </c>
    </row>
    <row r="21" spans="1:8" x14ac:dyDescent="0.25">
      <c r="A21" s="1"/>
      <c r="B21" s="90">
        <v>11</v>
      </c>
      <c r="C21" s="91" t="s">
        <v>24</v>
      </c>
      <c r="D21" s="92">
        <v>25000001</v>
      </c>
      <c r="E21" s="92">
        <v>30000000</v>
      </c>
      <c r="F21" s="97">
        <v>91348.5</v>
      </c>
      <c r="G21" s="92">
        <v>25000000</v>
      </c>
      <c r="H21" s="94">
        <v>0.26250000000000001</v>
      </c>
    </row>
    <row r="22" spans="1:8" x14ac:dyDescent="0.25">
      <c r="A22" s="1"/>
      <c r="B22" s="90">
        <v>12</v>
      </c>
      <c r="C22" s="91" t="s">
        <v>25</v>
      </c>
      <c r="D22" s="92">
        <v>30000001</v>
      </c>
      <c r="E22" s="92">
        <v>35000000</v>
      </c>
      <c r="F22" s="97">
        <v>104473.5</v>
      </c>
      <c r="G22" s="92">
        <v>30000000</v>
      </c>
      <c r="H22" s="94">
        <v>0.25130000000000002</v>
      </c>
    </row>
    <row r="23" spans="1:8" x14ac:dyDescent="0.25">
      <c r="A23" s="1"/>
      <c r="B23" s="90">
        <v>13</v>
      </c>
      <c r="C23" s="91" t="s">
        <v>26</v>
      </c>
      <c r="D23" s="92">
        <v>35000001</v>
      </c>
      <c r="E23" s="92">
        <v>50000000</v>
      </c>
      <c r="F23" s="97">
        <v>117038.5</v>
      </c>
      <c r="G23" s="92">
        <v>35000000</v>
      </c>
      <c r="H23" s="94">
        <v>0.2366</v>
      </c>
    </row>
    <row r="24" spans="1:8" x14ac:dyDescent="0.25">
      <c r="A24" s="1"/>
      <c r="B24" s="90">
        <v>14</v>
      </c>
      <c r="C24" s="91" t="s">
        <v>27</v>
      </c>
      <c r="D24" s="92">
        <v>50000001</v>
      </c>
      <c r="E24" s="92">
        <v>100000000</v>
      </c>
      <c r="F24" s="97">
        <v>152528.5</v>
      </c>
      <c r="G24" s="92">
        <v>50000000</v>
      </c>
      <c r="H24" s="94">
        <v>0.21579999999999999</v>
      </c>
    </row>
    <row r="25" spans="1:8" ht="15.75" thickBot="1" x14ac:dyDescent="0.3">
      <c r="A25" s="1"/>
      <c r="B25" s="98">
        <v>15</v>
      </c>
      <c r="C25" s="99" t="s">
        <v>28</v>
      </c>
      <c r="D25" s="100">
        <v>100000001</v>
      </c>
      <c r="E25" s="100">
        <v>500000000</v>
      </c>
      <c r="F25" s="101">
        <v>260428.5</v>
      </c>
      <c r="G25" s="100">
        <v>100000000</v>
      </c>
      <c r="H25" s="102">
        <v>0.1971</v>
      </c>
    </row>
    <row r="26" spans="1:8" ht="10.5" customHeight="1" thickBot="1" x14ac:dyDescent="0.3">
      <c r="A26" s="1"/>
      <c r="B26" s="3"/>
      <c r="C26" s="3"/>
      <c r="D26" s="3"/>
      <c r="E26" s="3"/>
      <c r="F26" s="3"/>
      <c r="G26" s="3"/>
      <c r="H26" s="3"/>
    </row>
    <row r="27" spans="1:8" ht="25.5" x14ac:dyDescent="0.25">
      <c r="A27" s="1"/>
      <c r="B27" s="160" t="s">
        <v>3</v>
      </c>
      <c r="C27" s="161"/>
      <c r="D27" s="163" t="s">
        <v>29</v>
      </c>
      <c r="E27" s="163"/>
      <c r="F27" s="134" t="s">
        <v>5</v>
      </c>
      <c r="G27" s="135" t="s">
        <v>30</v>
      </c>
      <c r="H27" s="136" t="s">
        <v>7</v>
      </c>
    </row>
    <row r="28" spans="1:8" x14ac:dyDescent="0.25">
      <c r="A28" s="1"/>
      <c r="B28" s="137"/>
      <c r="C28" s="138"/>
      <c r="D28" s="139" t="s">
        <v>31</v>
      </c>
      <c r="E28" s="139" t="s">
        <v>32</v>
      </c>
      <c r="F28" s="139" t="s">
        <v>10</v>
      </c>
      <c r="G28" s="139" t="s">
        <v>33</v>
      </c>
      <c r="H28" s="140" t="s">
        <v>34</v>
      </c>
    </row>
    <row r="29" spans="1:8" x14ac:dyDescent="0.25">
      <c r="A29" s="1"/>
      <c r="B29" s="90">
        <v>1</v>
      </c>
      <c r="C29" s="91" t="s">
        <v>13</v>
      </c>
      <c r="D29" s="92">
        <v>1</v>
      </c>
      <c r="E29" s="92">
        <v>1000</v>
      </c>
      <c r="F29" s="93" t="s">
        <v>14</v>
      </c>
      <c r="G29" s="103" t="s">
        <v>14</v>
      </c>
      <c r="H29" s="104">
        <v>24.27</v>
      </c>
    </row>
    <row r="30" spans="1:8" x14ac:dyDescent="0.25">
      <c r="A30" s="1"/>
      <c r="B30" s="90">
        <v>2</v>
      </c>
      <c r="C30" s="91" t="s">
        <v>15</v>
      </c>
      <c r="D30" s="92">
        <v>1001</v>
      </c>
      <c r="E30" s="92">
        <v>2000</v>
      </c>
      <c r="F30" s="95">
        <v>24270</v>
      </c>
      <c r="G30" s="92">
        <v>1000</v>
      </c>
      <c r="H30" s="104">
        <v>20.92</v>
      </c>
    </row>
    <row r="31" spans="1:8" x14ac:dyDescent="0.25">
      <c r="A31" s="1"/>
      <c r="B31" s="90">
        <v>3</v>
      </c>
      <c r="C31" s="91" t="s">
        <v>16</v>
      </c>
      <c r="D31" s="92">
        <v>2001</v>
      </c>
      <c r="E31" s="92">
        <v>5000</v>
      </c>
      <c r="F31" s="95">
        <v>45190</v>
      </c>
      <c r="G31" s="92">
        <v>2000</v>
      </c>
      <c r="H31" s="104">
        <v>17.02</v>
      </c>
    </row>
    <row r="32" spans="1:8" x14ac:dyDescent="0.25">
      <c r="A32" s="1"/>
      <c r="B32" s="90">
        <v>4</v>
      </c>
      <c r="C32" s="91" t="s">
        <v>17</v>
      </c>
      <c r="D32" s="92">
        <v>5001</v>
      </c>
      <c r="E32" s="92">
        <v>8000</v>
      </c>
      <c r="F32" s="95">
        <v>96250</v>
      </c>
      <c r="G32" s="92">
        <v>5000</v>
      </c>
      <c r="H32" s="104">
        <v>13.9</v>
      </c>
    </row>
    <row r="33" spans="1:8" x14ac:dyDescent="0.25">
      <c r="A33" s="1"/>
      <c r="B33" s="90">
        <v>5</v>
      </c>
      <c r="C33" s="91" t="s">
        <v>18</v>
      </c>
      <c r="D33" s="92">
        <v>8001</v>
      </c>
      <c r="E33" s="92">
        <v>10000</v>
      </c>
      <c r="F33" s="95">
        <v>137950</v>
      </c>
      <c r="G33" s="92">
        <v>8000</v>
      </c>
      <c r="H33" s="104">
        <v>12.52</v>
      </c>
    </row>
    <row r="34" spans="1:8" x14ac:dyDescent="0.25">
      <c r="A34" s="1"/>
      <c r="B34" s="90">
        <v>6</v>
      </c>
      <c r="C34" s="91" t="s">
        <v>19</v>
      </c>
      <c r="D34" s="92">
        <v>10001</v>
      </c>
      <c r="E34" s="92">
        <v>15000</v>
      </c>
      <c r="F34" s="95">
        <v>162990</v>
      </c>
      <c r="G34" s="92">
        <v>10000</v>
      </c>
      <c r="H34" s="104">
        <v>11.47</v>
      </c>
    </row>
    <row r="35" spans="1:8" x14ac:dyDescent="0.25">
      <c r="A35" s="1"/>
      <c r="B35" s="90">
        <v>7</v>
      </c>
      <c r="C35" s="91" t="s">
        <v>20</v>
      </c>
      <c r="D35" s="92">
        <v>15001</v>
      </c>
      <c r="E35" s="92">
        <v>20000</v>
      </c>
      <c r="F35" s="97">
        <v>220340</v>
      </c>
      <c r="G35" s="92">
        <v>15000</v>
      </c>
      <c r="H35" s="104">
        <v>10.63</v>
      </c>
    </row>
    <row r="36" spans="1:8" x14ac:dyDescent="0.25">
      <c r="A36" s="1"/>
      <c r="B36" s="90">
        <v>8</v>
      </c>
      <c r="C36" s="91" t="s">
        <v>21</v>
      </c>
      <c r="D36" s="92">
        <v>20001</v>
      </c>
      <c r="E36" s="92">
        <v>25000</v>
      </c>
      <c r="F36" s="97">
        <v>273490</v>
      </c>
      <c r="G36" s="92">
        <v>20000</v>
      </c>
      <c r="H36" s="104">
        <v>10.19</v>
      </c>
    </row>
    <row r="37" spans="1:8" x14ac:dyDescent="0.25">
      <c r="A37" s="1"/>
      <c r="B37" s="90">
        <v>9</v>
      </c>
      <c r="C37" s="91" t="s">
        <v>22</v>
      </c>
      <c r="D37" s="92">
        <v>25001</v>
      </c>
      <c r="E37" s="92">
        <v>30000</v>
      </c>
      <c r="F37" s="97">
        <v>324440</v>
      </c>
      <c r="G37" s="92">
        <v>25000</v>
      </c>
      <c r="H37" s="104">
        <v>9.93</v>
      </c>
    </row>
    <row r="38" spans="1:8" x14ac:dyDescent="0.25">
      <c r="A38" s="1"/>
      <c r="B38" s="90">
        <v>10</v>
      </c>
      <c r="C38" s="91" t="s">
        <v>23</v>
      </c>
      <c r="D38" s="92">
        <v>30001</v>
      </c>
      <c r="E38" s="92">
        <v>35000</v>
      </c>
      <c r="F38" s="97">
        <v>374090</v>
      </c>
      <c r="G38" s="92">
        <v>30000</v>
      </c>
      <c r="H38" s="104">
        <v>9.76</v>
      </c>
    </row>
    <row r="39" spans="1:8" x14ac:dyDescent="0.25">
      <c r="A39" s="1"/>
      <c r="B39" s="90">
        <v>11</v>
      </c>
      <c r="C39" s="91" t="s">
        <v>24</v>
      </c>
      <c r="D39" s="92">
        <v>35001</v>
      </c>
      <c r="E39" s="92">
        <v>40000</v>
      </c>
      <c r="F39" s="97">
        <v>422890</v>
      </c>
      <c r="G39" s="92">
        <v>35000</v>
      </c>
      <c r="H39" s="104">
        <v>9.64</v>
      </c>
    </row>
    <row r="40" spans="1:8" x14ac:dyDescent="0.25">
      <c r="A40" s="1"/>
      <c r="B40" s="90">
        <v>12</v>
      </c>
      <c r="C40" s="91" t="s">
        <v>25</v>
      </c>
      <c r="D40" s="92">
        <v>40001</v>
      </c>
      <c r="E40" s="92">
        <v>50000</v>
      </c>
      <c r="F40" s="97">
        <v>471090</v>
      </c>
      <c r="G40" s="92">
        <v>40000</v>
      </c>
      <c r="H40" s="104">
        <v>9.5299999999999994</v>
      </c>
    </row>
    <row r="41" spans="1:8" x14ac:dyDescent="0.25">
      <c r="A41" s="1"/>
      <c r="B41" s="90">
        <v>13</v>
      </c>
      <c r="C41" s="91" t="s">
        <v>26</v>
      </c>
      <c r="D41" s="92">
        <v>50001</v>
      </c>
      <c r="E41" s="92">
        <v>80000</v>
      </c>
      <c r="F41" s="97">
        <v>566390</v>
      </c>
      <c r="G41" s="92">
        <v>50000</v>
      </c>
      <c r="H41" s="104">
        <v>9.3800000000000008</v>
      </c>
    </row>
    <row r="42" spans="1:8" x14ac:dyDescent="0.25">
      <c r="A42" s="1"/>
      <c r="B42" s="90">
        <v>14</v>
      </c>
      <c r="C42" s="91" t="s">
        <v>27</v>
      </c>
      <c r="D42" s="92">
        <v>80001</v>
      </c>
      <c r="E42" s="92">
        <v>100000</v>
      </c>
      <c r="F42" s="97">
        <v>847790</v>
      </c>
      <c r="G42" s="92">
        <v>80000</v>
      </c>
      <c r="H42" s="104">
        <v>9.3000000000000007</v>
      </c>
    </row>
    <row r="43" spans="1:8" ht="15.75" thickBot="1" x14ac:dyDescent="0.3">
      <c r="A43" s="1"/>
      <c r="B43" s="98">
        <v>15</v>
      </c>
      <c r="C43" s="99" t="s">
        <v>28</v>
      </c>
      <c r="D43" s="100">
        <v>100001</v>
      </c>
      <c r="E43" s="100">
        <v>150000</v>
      </c>
      <c r="F43" s="101">
        <v>1033790</v>
      </c>
      <c r="G43" s="100">
        <v>100000</v>
      </c>
      <c r="H43" s="105">
        <v>9.26</v>
      </c>
    </row>
    <row r="44" spans="1:8" ht="9.75" customHeight="1" x14ac:dyDescent="0.25">
      <c r="A44" s="1"/>
      <c r="B44" s="141"/>
      <c r="C44" s="141"/>
      <c r="D44" s="141"/>
      <c r="E44" s="141"/>
      <c r="F44" s="141"/>
      <c r="G44" s="141"/>
      <c r="H44" s="141"/>
    </row>
    <row r="45" spans="1:8" ht="18.75" x14ac:dyDescent="0.3">
      <c r="A45" s="1"/>
      <c r="B45" s="2" t="s">
        <v>35</v>
      </c>
      <c r="C45" s="2"/>
      <c r="D45" s="2"/>
      <c r="E45" s="2"/>
      <c r="F45" s="2"/>
      <c r="G45" s="2"/>
      <c r="H45" s="2"/>
    </row>
    <row r="46" spans="1:8" ht="11.25" customHeight="1" thickBot="1" x14ac:dyDescent="0.3">
      <c r="A46" s="1"/>
      <c r="B46" s="141"/>
      <c r="C46" s="141"/>
      <c r="D46" s="141"/>
      <c r="E46" s="141"/>
      <c r="F46" s="141"/>
      <c r="G46" s="141"/>
      <c r="H46" s="141"/>
    </row>
    <row r="47" spans="1:8" ht="15.75" thickBot="1" x14ac:dyDescent="0.3">
      <c r="A47" s="1"/>
      <c r="B47" s="164" t="s">
        <v>139</v>
      </c>
      <c r="C47" s="165"/>
      <c r="D47" s="168" t="s">
        <v>36</v>
      </c>
      <c r="E47" s="168"/>
      <c r="F47" s="142" t="s">
        <v>37</v>
      </c>
      <c r="G47" s="142" t="s">
        <v>37</v>
      </c>
      <c r="H47" s="142" t="s">
        <v>38</v>
      </c>
    </row>
    <row r="48" spans="1:8" ht="15.75" thickBot="1" x14ac:dyDescent="0.3">
      <c r="A48" s="1"/>
      <c r="B48" s="166"/>
      <c r="C48" s="167"/>
      <c r="D48" s="143" t="s">
        <v>8</v>
      </c>
      <c r="E48" s="143" t="s">
        <v>9</v>
      </c>
      <c r="F48" s="143" t="s">
        <v>39</v>
      </c>
      <c r="G48" s="143" t="s">
        <v>40</v>
      </c>
      <c r="H48" s="143" t="s">
        <v>41</v>
      </c>
    </row>
    <row r="49" spans="1:9" x14ac:dyDescent="0.25">
      <c r="A49" s="1"/>
      <c r="B49" s="169" t="s">
        <v>141</v>
      </c>
      <c r="C49" s="170"/>
      <c r="D49" s="106">
        <v>1</v>
      </c>
      <c r="E49" s="106">
        <v>1000</v>
      </c>
      <c r="F49" s="107">
        <v>32</v>
      </c>
      <c r="G49" s="107">
        <v>2.6666666666666665</v>
      </c>
      <c r="H49" s="108">
        <v>3.742</v>
      </c>
    </row>
    <row r="50" spans="1:9" x14ac:dyDescent="0.25">
      <c r="A50" s="1"/>
      <c r="B50" s="171" t="s">
        <v>108</v>
      </c>
      <c r="C50" s="172"/>
      <c r="D50" s="109">
        <v>1001</v>
      </c>
      <c r="E50" s="109">
        <v>4000</v>
      </c>
      <c r="F50" s="110">
        <v>45</v>
      </c>
      <c r="G50" s="110">
        <v>3.75</v>
      </c>
      <c r="H50" s="111">
        <v>2.4420000000000002</v>
      </c>
    </row>
    <row r="51" spans="1:9" x14ac:dyDescent="0.25">
      <c r="A51" s="1"/>
      <c r="B51" s="171" t="s">
        <v>109</v>
      </c>
      <c r="C51" s="172"/>
      <c r="D51" s="109">
        <v>4001</v>
      </c>
      <c r="E51" s="109">
        <v>50000</v>
      </c>
      <c r="F51" s="110">
        <v>56.76</v>
      </c>
      <c r="G51" s="110">
        <v>4.7299999999999995</v>
      </c>
      <c r="H51" s="111">
        <v>2.1480000000000001</v>
      </c>
    </row>
    <row r="52" spans="1:9" x14ac:dyDescent="0.25">
      <c r="A52" s="1"/>
      <c r="B52" s="171" t="s">
        <v>110</v>
      </c>
      <c r="C52" s="172"/>
      <c r="D52" s="109">
        <v>50001</v>
      </c>
      <c r="E52" s="109">
        <v>300000</v>
      </c>
      <c r="F52" s="110">
        <v>72</v>
      </c>
      <c r="G52" s="110">
        <v>6</v>
      </c>
      <c r="H52" s="111">
        <v>2.1179999999999999</v>
      </c>
    </row>
    <row r="53" spans="1:9" ht="15.75" thickBot="1" x14ac:dyDescent="0.3">
      <c r="A53" s="1"/>
      <c r="B53" s="171" t="s">
        <v>111</v>
      </c>
      <c r="C53" s="172"/>
      <c r="D53" s="109">
        <v>300001</v>
      </c>
      <c r="E53" s="109">
        <v>1500000</v>
      </c>
      <c r="F53" s="110">
        <v>87</v>
      </c>
      <c r="G53" s="110">
        <v>7.25</v>
      </c>
      <c r="H53" s="111">
        <v>2.113</v>
      </c>
    </row>
    <row r="54" spans="1:9" ht="8.25" customHeight="1" thickTop="1" x14ac:dyDescent="0.25">
      <c r="A54" s="1"/>
      <c r="B54" s="144"/>
      <c r="C54" s="145"/>
      <c r="D54" s="146"/>
      <c r="E54" s="146"/>
      <c r="F54" s="147"/>
      <c r="G54" s="148"/>
      <c r="H54" s="144"/>
    </row>
    <row r="55" spans="1:9" ht="18.75" x14ac:dyDescent="0.3">
      <c r="A55" s="1"/>
      <c r="B55" s="112" t="s">
        <v>102</v>
      </c>
      <c r="C55" s="2"/>
      <c r="D55" s="2"/>
      <c r="E55" s="2"/>
      <c r="F55" s="2"/>
      <c r="G55" s="2"/>
      <c r="H55" s="2"/>
    </row>
    <row r="56" spans="1:9" ht="6.75" customHeight="1" x14ac:dyDescent="0.25">
      <c r="A56" s="1"/>
      <c r="B56" s="113"/>
      <c r="C56" s="3"/>
      <c r="D56" s="3"/>
      <c r="E56" s="3"/>
      <c r="F56" s="3"/>
      <c r="G56" s="3"/>
      <c r="H56" s="3"/>
    </row>
    <row r="57" spans="1:9" x14ac:dyDescent="0.25">
      <c r="A57" s="1"/>
      <c r="B57" s="159" t="s">
        <v>42</v>
      </c>
      <c r="C57" s="159"/>
      <c r="D57" s="159"/>
      <c r="E57" s="159"/>
      <c r="F57" s="159"/>
      <c r="G57" s="159"/>
      <c r="H57" s="159"/>
    </row>
    <row r="58" spans="1:9" x14ac:dyDescent="0.25">
      <c r="A58" s="1"/>
      <c r="B58" s="159" t="s">
        <v>43</v>
      </c>
      <c r="C58" s="159"/>
      <c r="D58" s="159"/>
      <c r="E58" s="159"/>
      <c r="F58" s="159"/>
      <c r="G58" s="159"/>
      <c r="H58" s="159"/>
    </row>
    <row r="59" spans="1:9" ht="9" customHeight="1" x14ac:dyDescent="0.25">
      <c r="A59" s="1"/>
      <c r="B59" s="1"/>
      <c r="C59" s="1"/>
      <c r="D59" s="1"/>
      <c r="E59" s="1"/>
      <c r="F59" s="1"/>
      <c r="G59" s="1"/>
      <c r="H59" s="1"/>
    </row>
    <row r="60" spans="1:9" x14ac:dyDescent="0.25">
      <c r="A60" s="1"/>
      <c r="B60" s="159" t="s">
        <v>140</v>
      </c>
      <c r="C60" s="159"/>
      <c r="D60" s="159"/>
      <c r="E60" s="159"/>
      <c r="F60" s="159"/>
      <c r="G60" s="159"/>
      <c r="H60" s="159"/>
    </row>
    <row r="61" spans="1:9" x14ac:dyDescent="0.25">
      <c r="A61" s="1"/>
      <c r="B61" s="159" t="s">
        <v>113</v>
      </c>
      <c r="C61" s="159"/>
      <c r="D61" s="159"/>
      <c r="E61" s="159"/>
      <c r="F61" s="159"/>
      <c r="G61" s="159"/>
      <c r="H61" s="159"/>
    </row>
    <row r="62" spans="1:9" x14ac:dyDescent="0.25"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nNDTtFO2D98Xq2dz4sfb0GwsucftqdCL3n+GBU4Pt7D0ekPCWYl4AnVIMj9xAdrLUlxJUF1m4T5XE8dMBX4uqg==" saltValue="ksALdV2gXGQp1jhN6W365g==" spinCount="100000" sheet="1" selectLockedCells="1" selectUnlockedCells="1"/>
  <customSheetViews>
    <customSheetView guid="{AA1EB371-E4DA-4CC2-A7EB-1F1444849232}" fitToPage="1" hiddenRows="1" hiddenColumns="1" topLeftCell="C34">
      <selection activeCell="F51" sqref="F51"/>
      <pageMargins left="0.70866141732283472" right="0.70866141732283472" top="0.78740157480314965" bottom="0.78740157480314965" header="0.31496062992125984" footer="0.31496062992125984"/>
      <pageSetup paperSize="9" scale="86" orientation="portrait" r:id="rId1"/>
    </customSheetView>
  </customSheetViews>
  <mergeCells count="15">
    <mergeCell ref="B58:H58"/>
    <mergeCell ref="B60:H60"/>
    <mergeCell ref="B61:H61"/>
    <mergeCell ref="B9:C9"/>
    <mergeCell ref="D9:E9"/>
    <mergeCell ref="B27:C27"/>
    <mergeCell ref="D27:E27"/>
    <mergeCell ref="B47:C48"/>
    <mergeCell ref="D47:E47"/>
    <mergeCell ref="B49:C49"/>
    <mergeCell ref="B50:C50"/>
    <mergeCell ref="B51:C51"/>
    <mergeCell ref="B52:C52"/>
    <mergeCell ref="B53:C53"/>
    <mergeCell ref="B57:H57"/>
  </mergeCells>
  <pageMargins left="0.70866141732283472" right="0.70866141732283472" top="0.78740157480314965" bottom="0.78740157480314965" header="0.31496062992125984" footer="0.31496062992125984"/>
  <pageSetup paperSize="9" scale="8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workbookViewId="0">
      <selection activeCell="H33" sqref="H33"/>
    </sheetView>
  </sheetViews>
  <sheetFormatPr baseColWidth="10" defaultColWidth="0" defaultRowHeight="15" zeroHeight="1" x14ac:dyDescent="0.25"/>
  <cols>
    <col min="1" max="1" width="4" style="1" customWidth="1"/>
    <col min="2" max="2" width="14.7109375" style="1" customWidth="1"/>
    <col min="3" max="3" width="22.28515625" style="1" customWidth="1"/>
    <col min="4" max="4" width="10.42578125" style="1" customWidth="1"/>
    <col min="5" max="5" width="13.28515625" style="1" customWidth="1"/>
    <col min="6" max="6" width="18.42578125" style="1" customWidth="1"/>
    <col min="7" max="7" width="11" style="1" customWidth="1"/>
    <col min="8" max="8" width="10.7109375" style="1" customWidth="1"/>
    <col min="9" max="9" width="3.42578125" style="1" customWidth="1"/>
    <col min="10" max="16384" width="11.42578125" style="1" hidden="1"/>
  </cols>
  <sheetData>
    <row r="1" spans="2:8" x14ac:dyDescent="0.25"/>
    <row r="2" spans="2:8" ht="15.75" x14ac:dyDescent="0.25">
      <c r="B2" s="173" t="s">
        <v>101</v>
      </c>
      <c r="C2" s="174"/>
      <c r="D2" s="174"/>
      <c r="E2" s="174"/>
      <c r="F2" s="174"/>
      <c r="G2" s="174"/>
      <c r="H2" s="175"/>
    </row>
    <row r="3" spans="2:8" ht="15.75" x14ac:dyDescent="0.25">
      <c r="B3" s="176" t="s">
        <v>44</v>
      </c>
      <c r="C3" s="177"/>
      <c r="D3" s="177"/>
      <c r="E3" s="177"/>
      <c r="F3" s="177"/>
      <c r="G3" s="177"/>
      <c r="H3" s="178"/>
    </row>
    <row r="4" spans="2:8" x14ac:dyDescent="0.25">
      <c r="B4" s="3"/>
      <c r="C4" s="3"/>
      <c r="D4" s="3"/>
      <c r="E4" s="3"/>
      <c r="F4" s="3"/>
      <c r="G4" s="3"/>
      <c r="H4" s="3"/>
    </row>
    <row r="5" spans="2:8" ht="18.75" x14ac:dyDescent="0.3">
      <c r="B5" s="2" t="s">
        <v>45</v>
      </c>
      <c r="C5" s="3"/>
      <c r="D5" s="3"/>
      <c r="E5" s="3"/>
      <c r="F5" s="3"/>
      <c r="G5" s="3"/>
      <c r="H5" s="3"/>
    </row>
    <row r="6" spans="2:8" x14ac:dyDescent="0.25">
      <c r="B6" s="3"/>
      <c r="C6" s="3"/>
      <c r="D6" s="3"/>
      <c r="E6" s="3"/>
      <c r="F6" s="3"/>
      <c r="G6" s="3"/>
      <c r="H6" s="3"/>
    </row>
    <row r="7" spans="2:8" x14ac:dyDescent="0.25">
      <c r="B7" s="4" t="s">
        <v>46</v>
      </c>
      <c r="C7" s="3"/>
      <c r="D7" s="3"/>
      <c r="E7" s="3"/>
      <c r="F7" s="3"/>
      <c r="G7" s="3"/>
      <c r="H7" s="5" t="s">
        <v>112</v>
      </c>
    </row>
    <row r="8" spans="2:8" x14ac:dyDescent="0.25">
      <c r="B8" s="3"/>
      <c r="C8" s="5" t="s">
        <v>47</v>
      </c>
      <c r="D8" s="6">
        <v>3300000</v>
      </c>
      <c r="E8" s="3" t="s">
        <v>48</v>
      </c>
      <c r="F8" s="3"/>
      <c r="G8" s="3"/>
      <c r="H8" s="3"/>
    </row>
    <row r="9" spans="2:8" x14ac:dyDescent="0.25">
      <c r="B9" s="3"/>
      <c r="C9" s="5" t="s">
        <v>49</v>
      </c>
      <c r="D9" s="6">
        <v>2600</v>
      </c>
      <c r="E9" s="3" t="s">
        <v>50</v>
      </c>
      <c r="F9" s="3"/>
      <c r="G9" s="3"/>
      <c r="H9" s="7">
        <v>38953.599999999999</v>
      </c>
    </row>
    <row r="10" spans="2:8" x14ac:dyDescent="0.25">
      <c r="B10" s="3"/>
      <c r="C10" s="3"/>
      <c r="D10" s="3"/>
      <c r="E10" s="3"/>
      <c r="F10" s="3"/>
      <c r="G10" s="3"/>
      <c r="H10" s="3"/>
    </row>
    <row r="11" spans="2:8" x14ac:dyDescent="0.25">
      <c r="B11" s="4" t="s">
        <v>51</v>
      </c>
      <c r="C11" s="4"/>
      <c r="D11" s="3"/>
      <c r="E11" s="3"/>
      <c r="F11" s="3"/>
      <c r="G11" s="3"/>
      <c r="H11" s="3"/>
    </row>
    <row r="12" spans="2:8" x14ac:dyDescent="0.25">
      <c r="B12" s="3"/>
      <c r="C12" s="3"/>
      <c r="D12" s="3"/>
      <c r="E12" s="3"/>
      <c r="F12" s="3"/>
      <c r="G12" s="3"/>
      <c r="H12" s="3"/>
    </row>
    <row r="13" spans="2:8" x14ac:dyDescent="0.25">
      <c r="B13" s="20" t="s">
        <v>52</v>
      </c>
      <c r="C13" s="21"/>
      <c r="D13" s="21"/>
      <c r="E13" s="21"/>
      <c r="F13" s="21"/>
      <c r="G13" s="21"/>
      <c r="H13" s="22"/>
    </row>
    <row r="14" spans="2:8" x14ac:dyDescent="0.25">
      <c r="B14" s="8"/>
      <c r="C14" s="8"/>
      <c r="D14" s="8"/>
      <c r="E14" s="8"/>
      <c r="F14" s="8"/>
      <c r="G14" s="8"/>
      <c r="H14" s="8"/>
    </row>
    <row r="15" spans="2:8" x14ac:dyDescent="0.25">
      <c r="B15" s="9">
        <v>8677.5</v>
      </c>
      <c r="C15" s="8" t="s">
        <v>98</v>
      </c>
      <c r="D15" s="8"/>
      <c r="E15" s="8"/>
      <c r="F15" s="10">
        <v>0.25069999999999998</v>
      </c>
      <c r="G15" s="11" t="s">
        <v>53</v>
      </c>
      <c r="H15" s="12">
        <v>9429.6</v>
      </c>
    </row>
    <row r="16" spans="2:8" x14ac:dyDescent="0.25">
      <c r="B16" s="3"/>
      <c r="C16" s="3"/>
      <c r="D16" s="3"/>
      <c r="E16" s="3"/>
      <c r="F16" s="3"/>
      <c r="G16" s="3"/>
      <c r="H16" s="3"/>
    </row>
    <row r="17" spans="2:8" x14ac:dyDescent="0.25">
      <c r="B17" s="4" t="s">
        <v>54</v>
      </c>
      <c r="C17" s="3"/>
      <c r="D17" s="3"/>
      <c r="E17" s="3"/>
      <c r="F17" s="3"/>
      <c r="G17" s="3"/>
      <c r="H17" s="3"/>
    </row>
    <row r="18" spans="2:8" x14ac:dyDescent="0.25">
      <c r="B18" s="3"/>
      <c r="C18" s="3"/>
      <c r="D18" s="3"/>
      <c r="E18" s="3"/>
      <c r="F18" s="3"/>
      <c r="G18" s="3"/>
      <c r="H18" s="3"/>
    </row>
    <row r="19" spans="2:8" x14ac:dyDescent="0.25">
      <c r="B19" s="20" t="s">
        <v>55</v>
      </c>
      <c r="C19" s="21"/>
      <c r="D19" s="21"/>
      <c r="E19" s="21"/>
      <c r="F19" s="21"/>
      <c r="G19" s="21"/>
      <c r="H19" s="22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9">
        <v>24010</v>
      </c>
      <c r="C21" s="8" t="s">
        <v>99</v>
      </c>
      <c r="D21" s="8"/>
      <c r="E21" s="8"/>
      <c r="F21" s="13">
        <v>9.19</v>
      </c>
      <c r="G21" s="11" t="s">
        <v>53</v>
      </c>
      <c r="H21" s="12">
        <v>29524</v>
      </c>
    </row>
    <row r="22" spans="2:8" x14ac:dyDescent="0.25">
      <c r="B22" s="3"/>
      <c r="C22" s="3"/>
      <c r="D22" s="3"/>
      <c r="E22" s="3"/>
      <c r="F22" s="3"/>
      <c r="G22" s="14"/>
      <c r="H22" s="4"/>
    </row>
    <row r="23" spans="2:8" x14ac:dyDescent="0.25">
      <c r="B23" s="3"/>
      <c r="C23" s="3"/>
      <c r="D23" s="3"/>
      <c r="E23" s="3"/>
      <c r="F23" s="3"/>
      <c r="G23" s="3"/>
      <c r="H23" s="3"/>
    </row>
    <row r="24" spans="2:8" ht="18.75" x14ac:dyDescent="0.3">
      <c r="B24" s="2" t="s">
        <v>56</v>
      </c>
      <c r="C24" s="3"/>
      <c r="D24" s="3"/>
      <c r="E24" s="3"/>
      <c r="F24" s="3"/>
      <c r="G24" s="3"/>
      <c r="H24" s="3"/>
    </row>
    <row r="25" spans="2:8" x14ac:dyDescent="0.25">
      <c r="B25" s="3"/>
      <c r="C25" s="3"/>
      <c r="D25" s="3"/>
      <c r="E25" s="3"/>
      <c r="F25" s="3"/>
      <c r="G25" s="3"/>
      <c r="H25" s="3"/>
    </row>
    <row r="26" spans="2:8" x14ac:dyDescent="0.25">
      <c r="B26" s="4" t="s">
        <v>57</v>
      </c>
      <c r="C26" s="15" t="s">
        <v>58</v>
      </c>
      <c r="D26" s="3"/>
      <c r="E26" s="3"/>
      <c r="F26" s="16" t="s">
        <v>59</v>
      </c>
      <c r="G26" s="179" t="s">
        <v>109</v>
      </c>
      <c r="H26" s="179"/>
    </row>
    <row r="27" spans="2:8" x14ac:dyDescent="0.25">
      <c r="B27" s="3"/>
      <c r="C27" s="3"/>
      <c r="D27" s="3"/>
      <c r="E27" s="3"/>
      <c r="F27" s="3"/>
      <c r="G27" s="3"/>
      <c r="H27" s="3"/>
    </row>
    <row r="28" spans="2:8" x14ac:dyDescent="0.25">
      <c r="B28" s="180" t="s">
        <v>60</v>
      </c>
      <c r="C28" s="181"/>
      <c r="D28" s="181"/>
      <c r="E28" s="181"/>
      <c r="F28" s="181"/>
      <c r="G28" s="181"/>
      <c r="H28" s="182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17" t="s">
        <v>61</v>
      </c>
      <c r="F30" s="8"/>
      <c r="G30" s="18">
        <v>30.6</v>
      </c>
      <c r="H30" s="8" t="s">
        <v>62</v>
      </c>
    </row>
    <row r="31" spans="2:8" x14ac:dyDescent="0.25">
      <c r="B31" s="8"/>
      <c r="C31" s="8"/>
      <c r="D31" s="8"/>
      <c r="E31" s="17" t="s">
        <v>63</v>
      </c>
      <c r="F31" s="8"/>
      <c r="G31" s="19">
        <v>1.1220000000000001</v>
      </c>
      <c r="H31" s="8" t="s">
        <v>64</v>
      </c>
    </row>
    <row r="32" spans="2:8" x14ac:dyDescent="0.25">
      <c r="B32" s="3"/>
      <c r="C32" s="3"/>
      <c r="D32" s="3"/>
      <c r="E32" s="3"/>
      <c r="F32" s="3"/>
      <c r="G32" s="3"/>
      <c r="H32" s="3"/>
    </row>
    <row r="33" spans="2:8" x14ac:dyDescent="0.25">
      <c r="B33" s="3"/>
      <c r="C33" s="3"/>
      <c r="D33" s="3"/>
      <c r="E33" s="3"/>
      <c r="F33" s="3"/>
      <c r="G33" s="5" t="s">
        <v>65</v>
      </c>
      <c r="H33" s="7">
        <v>322.32000000000005</v>
      </c>
    </row>
    <row r="34" spans="2:8" x14ac:dyDescent="0.25"/>
  </sheetData>
  <customSheetViews>
    <customSheetView guid="{AA1EB371-E4DA-4CC2-A7EB-1F1444849232}" fitToPage="1" hiddenRows="1" hiddenColumns="1" state="hidden">
      <selection activeCell="H33" sqref="H33"/>
      <pageMargins left="0.70866141732283472" right="0.70866141732283472" top="0.78740157480314965" bottom="0.78740157480314965" header="0.31496062992125984" footer="0.31496062992125984"/>
      <pageSetup paperSize="9" scale="86" orientation="portrait" r:id="rId1"/>
    </customSheetView>
  </customSheetViews>
  <mergeCells count="4">
    <mergeCell ref="B2:H2"/>
    <mergeCell ref="B3:H3"/>
    <mergeCell ref="G26:H26"/>
    <mergeCell ref="B28:H28"/>
  </mergeCells>
  <pageMargins left="0.70866141732283472" right="0.70866141732283472" top="0.78740157480314965" bottom="0.78740157480314965" header="0.31496062992125984" footer="0.31496062992125984"/>
  <pageSetup paperSize="9" scale="8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4"/>
  <sheetViews>
    <sheetView workbookViewId="0">
      <selection activeCell="F13" sqref="F13"/>
    </sheetView>
  </sheetViews>
  <sheetFormatPr baseColWidth="10" defaultColWidth="0" defaultRowHeight="15" zeroHeight="1" x14ac:dyDescent="0.25"/>
  <cols>
    <col min="1" max="1" width="3.140625" style="61" customWidth="1"/>
    <col min="2" max="2" width="29.42578125" style="61" customWidth="1"/>
    <col min="3" max="3" width="11.140625" style="61" customWidth="1"/>
    <col min="4" max="4" width="16.28515625" style="61" customWidth="1"/>
    <col min="5" max="5" width="11.42578125" style="61" customWidth="1"/>
    <col min="6" max="6" width="28.85546875" style="61" customWidth="1"/>
    <col min="7" max="7" width="13" style="61" customWidth="1"/>
    <col min="8" max="8" width="16" style="61" customWidth="1"/>
    <col min="9" max="9" width="15.85546875" style="61" customWidth="1"/>
    <col min="10" max="10" width="2.28515625" style="61" customWidth="1"/>
    <col min="11" max="16384" width="11.42578125" style="61" hidden="1"/>
  </cols>
  <sheetData>
    <row r="1" spans="2:9" ht="15.75" x14ac:dyDescent="0.25">
      <c r="B1" s="56" t="s">
        <v>100</v>
      </c>
      <c r="C1" s="57"/>
      <c r="D1" s="57"/>
      <c r="E1" s="58"/>
      <c r="F1" s="57"/>
      <c r="G1" s="59"/>
      <c r="H1" s="59"/>
      <c r="I1" s="60" t="str">
        <f>'Preisblatt 2026'!H1</f>
        <v>Stand: 01.01.2026</v>
      </c>
    </row>
    <row r="2" spans="2:9" ht="15.75" x14ac:dyDescent="0.25">
      <c r="B2" s="62"/>
      <c r="C2" s="58"/>
      <c r="D2" s="58"/>
      <c r="E2" s="63"/>
      <c r="F2" s="58"/>
      <c r="G2" s="58"/>
      <c r="H2" s="64"/>
      <c r="I2" s="65" t="str">
        <f>'Preisblatt 2026'!H2</f>
        <v>(endgültig zum 01.01.2026)</v>
      </c>
    </row>
    <row r="3" spans="2:9" ht="18.75" x14ac:dyDescent="0.3">
      <c r="B3" s="66" t="s">
        <v>66</v>
      </c>
      <c r="C3" s="67"/>
      <c r="D3" s="67"/>
      <c r="E3" s="67"/>
      <c r="F3" s="67"/>
      <c r="G3" s="67"/>
      <c r="H3" s="67"/>
      <c r="I3" s="67"/>
    </row>
    <row r="4" spans="2:9" ht="19.5" thickBot="1" x14ac:dyDescent="0.35">
      <c r="B4" s="66"/>
      <c r="C4" s="67"/>
      <c r="D4" s="67"/>
      <c r="E4" s="59"/>
      <c r="F4" s="67"/>
      <c r="G4" s="67"/>
      <c r="H4" s="67"/>
      <c r="I4" s="67"/>
    </row>
    <row r="5" spans="2:9" ht="19.5" thickBot="1" x14ac:dyDescent="0.35">
      <c r="B5" s="68"/>
      <c r="C5" s="186" t="s">
        <v>95</v>
      </c>
      <c r="D5" s="187"/>
      <c r="E5" s="59"/>
      <c r="F5" s="69"/>
      <c r="G5" s="186" t="s">
        <v>96</v>
      </c>
      <c r="H5" s="188"/>
      <c r="I5" s="187"/>
    </row>
    <row r="6" spans="2:9" ht="51" thickBot="1" x14ac:dyDescent="0.3">
      <c r="B6" s="70" t="s">
        <v>67</v>
      </c>
      <c r="C6" s="71" t="s">
        <v>68</v>
      </c>
      <c r="D6" s="71" t="s">
        <v>69</v>
      </c>
      <c r="E6" s="59"/>
      <c r="F6" s="70" t="s">
        <v>67</v>
      </c>
      <c r="G6" s="71" t="s">
        <v>70</v>
      </c>
      <c r="H6" s="72" t="s">
        <v>107</v>
      </c>
      <c r="I6" s="72" t="s">
        <v>106</v>
      </c>
    </row>
    <row r="7" spans="2:9" ht="7.5" customHeight="1" thickBot="1" x14ac:dyDescent="0.3">
      <c r="B7" s="73"/>
      <c r="C7" s="74"/>
      <c r="D7" s="74"/>
      <c r="E7" s="59"/>
      <c r="F7" s="73"/>
      <c r="G7" s="74"/>
      <c r="H7" s="75"/>
      <c r="I7" s="75"/>
    </row>
    <row r="8" spans="2:9" x14ac:dyDescent="0.25">
      <c r="B8" s="149" t="s">
        <v>71</v>
      </c>
      <c r="C8" s="118">
        <v>13.96</v>
      </c>
      <c r="D8" s="118">
        <v>2.5</v>
      </c>
      <c r="E8" s="59"/>
      <c r="F8" s="149" t="s">
        <v>71</v>
      </c>
      <c r="G8" s="118">
        <v>13.96</v>
      </c>
      <c r="H8" s="23">
        <v>1927.2</v>
      </c>
      <c r="I8" s="23">
        <v>239</v>
      </c>
    </row>
    <row r="9" spans="2:9" x14ac:dyDescent="0.25">
      <c r="B9" s="150" t="s">
        <v>72</v>
      </c>
      <c r="C9" s="119">
        <v>13.96</v>
      </c>
      <c r="D9" s="120">
        <v>2.5</v>
      </c>
      <c r="E9" s="59"/>
      <c r="F9" s="150" t="s">
        <v>72</v>
      </c>
      <c r="G9" s="119">
        <v>13.96</v>
      </c>
      <c r="H9" s="123">
        <v>1927.2</v>
      </c>
      <c r="I9" s="123">
        <v>239</v>
      </c>
    </row>
    <row r="10" spans="2:9" x14ac:dyDescent="0.25">
      <c r="B10" s="150" t="s">
        <v>73</v>
      </c>
      <c r="C10" s="119">
        <v>13.96</v>
      </c>
      <c r="D10" s="120">
        <v>2.5</v>
      </c>
      <c r="E10" s="59"/>
      <c r="F10" s="150" t="s">
        <v>73</v>
      </c>
      <c r="G10" s="119">
        <v>13.96</v>
      </c>
      <c r="H10" s="123">
        <v>1927.2</v>
      </c>
      <c r="I10" s="123">
        <v>239</v>
      </c>
    </row>
    <row r="11" spans="2:9" x14ac:dyDescent="0.25">
      <c r="B11" s="150" t="s">
        <v>74</v>
      </c>
      <c r="C11" s="119">
        <v>28.79</v>
      </c>
      <c r="D11" s="120">
        <v>2.5</v>
      </c>
      <c r="E11" s="59"/>
      <c r="F11" s="150" t="s">
        <v>74</v>
      </c>
      <c r="G11" s="119">
        <v>28.79</v>
      </c>
      <c r="H11" s="123">
        <v>1927.2</v>
      </c>
      <c r="I11" s="123">
        <v>239</v>
      </c>
    </row>
    <row r="12" spans="2:9" x14ac:dyDescent="0.25">
      <c r="B12" s="150" t="s">
        <v>75</v>
      </c>
      <c r="C12" s="119">
        <v>28.79</v>
      </c>
      <c r="D12" s="120">
        <v>2.5</v>
      </c>
      <c r="E12" s="59"/>
      <c r="F12" s="150" t="s">
        <v>75</v>
      </c>
      <c r="G12" s="119">
        <v>28.79</v>
      </c>
      <c r="H12" s="123">
        <v>1927.2</v>
      </c>
      <c r="I12" s="123">
        <v>239</v>
      </c>
    </row>
    <row r="13" spans="2:9" x14ac:dyDescent="0.25">
      <c r="B13" s="150" t="s">
        <v>76</v>
      </c>
      <c r="C13" s="119">
        <v>28.79</v>
      </c>
      <c r="D13" s="120">
        <v>2.5</v>
      </c>
      <c r="E13" s="59"/>
      <c r="F13" s="150" t="s">
        <v>76</v>
      </c>
      <c r="G13" s="119">
        <v>28.79</v>
      </c>
      <c r="H13" s="123">
        <v>1927.2</v>
      </c>
      <c r="I13" s="123">
        <v>239</v>
      </c>
    </row>
    <row r="14" spans="2:9" x14ac:dyDescent="0.25">
      <c r="B14" s="150" t="s">
        <v>77</v>
      </c>
      <c r="C14" s="119">
        <v>275.29000000000002</v>
      </c>
      <c r="D14" s="120">
        <v>2.5</v>
      </c>
      <c r="E14" s="59"/>
      <c r="F14" s="150" t="s">
        <v>77</v>
      </c>
      <c r="G14" s="119">
        <v>275.29000000000002</v>
      </c>
      <c r="H14" s="123">
        <v>1927.2</v>
      </c>
      <c r="I14" s="123">
        <v>239</v>
      </c>
    </row>
    <row r="15" spans="2:9" x14ac:dyDescent="0.25">
      <c r="B15" s="150" t="s">
        <v>78</v>
      </c>
      <c r="C15" s="119">
        <v>470.04</v>
      </c>
      <c r="D15" s="120">
        <v>2.5</v>
      </c>
      <c r="E15" s="59"/>
      <c r="F15" s="150" t="s">
        <v>78</v>
      </c>
      <c r="G15" s="119">
        <v>470.04</v>
      </c>
      <c r="H15" s="123">
        <v>1927.2</v>
      </c>
      <c r="I15" s="123">
        <v>239</v>
      </c>
    </row>
    <row r="16" spans="2:9" x14ac:dyDescent="0.25">
      <c r="B16" s="150" t="s">
        <v>79</v>
      </c>
      <c r="C16" s="119">
        <v>744.87</v>
      </c>
      <c r="D16" s="120">
        <v>2.5</v>
      </c>
      <c r="E16" s="59"/>
      <c r="F16" s="150" t="s">
        <v>79</v>
      </c>
      <c r="G16" s="119">
        <v>744.87</v>
      </c>
      <c r="H16" s="123">
        <v>1927.2</v>
      </c>
      <c r="I16" s="123">
        <v>239</v>
      </c>
    </row>
    <row r="17" spans="2:9" x14ac:dyDescent="0.25">
      <c r="B17" s="150" t="s">
        <v>80</v>
      </c>
      <c r="C17" s="119">
        <v>744.87</v>
      </c>
      <c r="D17" s="120">
        <v>2.5</v>
      </c>
      <c r="E17" s="59"/>
      <c r="F17" s="150" t="s">
        <v>80</v>
      </c>
      <c r="G17" s="119">
        <v>744.87</v>
      </c>
      <c r="H17" s="123">
        <v>1927.2</v>
      </c>
      <c r="I17" s="123">
        <v>239</v>
      </c>
    </row>
    <row r="18" spans="2:9" x14ac:dyDescent="0.25">
      <c r="B18" s="150" t="s">
        <v>81</v>
      </c>
      <c r="C18" s="119">
        <v>744.87</v>
      </c>
      <c r="D18" s="120">
        <v>2.5</v>
      </c>
      <c r="E18" s="59"/>
      <c r="F18" s="150" t="s">
        <v>81</v>
      </c>
      <c r="G18" s="119">
        <v>744.87</v>
      </c>
      <c r="H18" s="123">
        <v>1927.2</v>
      </c>
      <c r="I18" s="123">
        <v>239</v>
      </c>
    </row>
    <row r="19" spans="2:9" x14ac:dyDescent="0.25">
      <c r="B19" s="150" t="s">
        <v>82</v>
      </c>
      <c r="C19" s="119">
        <v>744.87</v>
      </c>
      <c r="D19" s="120">
        <v>2.5</v>
      </c>
      <c r="E19" s="59"/>
      <c r="F19" s="150" t="s">
        <v>82</v>
      </c>
      <c r="G19" s="119">
        <v>744.87</v>
      </c>
      <c r="H19" s="123">
        <v>1927.2</v>
      </c>
      <c r="I19" s="123">
        <v>239</v>
      </c>
    </row>
    <row r="20" spans="2:9" x14ac:dyDescent="0.25">
      <c r="B20" s="150" t="s">
        <v>83</v>
      </c>
      <c r="C20" s="119">
        <v>950.52</v>
      </c>
      <c r="D20" s="120">
        <v>2.5</v>
      </c>
      <c r="E20" s="59"/>
      <c r="F20" s="150" t="s">
        <v>83</v>
      </c>
      <c r="G20" s="119">
        <v>950.52</v>
      </c>
      <c r="H20" s="123">
        <v>1927.2</v>
      </c>
      <c r="I20" s="123">
        <v>239</v>
      </c>
    </row>
    <row r="21" spans="2:9" x14ac:dyDescent="0.25">
      <c r="B21" s="150" t="s">
        <v>84</v>
      </c>
      <c r="C21" s="119">
        <v>950.52</v>
      </c>
      <c r="D21" s="120">
        <v>2.5</v>
      </c>
      <c r="E21" s="59"/>
      <c r="F21" s="150" t="s">
        <v>84</v>
      </c>
      <c r="G21" s="119">
        <v>950.52</v>
      </c>
      <c r="H21" s="123">
        <v>1927.2</v>
      </c>
      <c r="I21" s="123">
        <v>239</v>
      </c>
    </row>
    <row r="22" spans="2:9" x14ac:dyDescent="0.25">
      <c r="B22" s="150" t="s">
        <v>85</v>
      </c>
      <c r="C22" s="119">
        <v>950.52</v>
      </c>
      <c r="D22" s="120">
        <v>2.5</v>
      </c>
      <c r="E22" s="59"/>
      <c r="F22" s="150" t="s">
        <v>85</v>
      </c>
      <c r="G22" s="119">
        <v>950.52</v>
      </c>
      <c r="H22" s="123">
        <v>1927.2</v>
      </c>
      <c r="I22" s="123">
        <v>239</v>
      </c>
    </row>
    <row r="23" spans="2:9" x14ac:dyDescent="0.25">
      <c r="B23" s="150" t="s">
        <v>86</v>
      </c>
      <c r="C23" s="119">
        <v>1050.1600000000001</v>
      </c>
      <c r="D23" s="120">
        <v>2.5</v>
      </c>
      <c r="E23" s="59"/>
      <c r="F23" s="150" t="s">
        <v>86</v>
      </c>
      <c r="G23" s="119">
        <v>1050.1600000000001</v>
      </c>
      <c r="H23" s="123">
        <v>1927.2</v>
      </c>
      <c r="I23" s="123">
        <v>239</v>
      </c>
    </row>
    <row r="24" spans="2:9" x14ac:dyDescent="0.25">
      <c r="B24" s="150" t="s">
        <v>87</v>
      </c>
      <c r="C24" s="119">
        <v>1050.1600000000001</v>
      </c>
      <c r="D24" s="120">
        <v>2.5</v>
      </c>
      <c r="E24" s="59"/>
      <c r="F24" s="150" t="s">
        <v>87</v>
      </c>
      <c r="G24" s="119">
        <v>1050.1600000000001</v>
      </c>
      <c r="H24" s="123">
        <v>1927.2</v>
      </c>
      <c r="I24" s="123">
        <v>239</v>
      </c>
    </row>
    <row r="25" spans="2:9" x14ac:dyDescent="0.25">
      <c r="B25" s="150" t="s">
        <v>88</v>
      </c>
      <c r="C25" s="119">
        <v>1050.1600000000001</v>
      </c>
      <c r="D25" s="120">
        <v>2.5</v>
      </c>
      <c r="E25" s="59"/>
      <c r="F25" s="150" t="s">
        <v>88</v>
      </c>
      <c r="G25" s="119">
        <v>1050.1600000000001</v>
      </c>
      <c r="H25" s="123">
        <v>1927.2</v>
      </c>
      <c r="I25" s="123">
        <v>239</v>
      </c>
    </row>
    <row r="26" spans="2:9" x14ac:dyDescent="0.25">
      <c r="B26" s="114" t="s">
        <v>89</v>
      </c>
      <c r="C26" s="121">
        <v>610</v>
      </c>
      <c r="D26" s="151"/>
      <c r="E26" s="76"/>
      <c r="F26" s="114" t="s">
        <v>89</v>
      </c>
      <c r="G26" s="124">
        <v>610</v>
      </c>
      <c r="H26" s="154"/>
      <c r="I26" s="155"/>
    </row>
    <row r="27" spans="2:9" x14ac:dyDescent="0.25">
      <c r="B27" s="114" t="s">
        <v>136</v>
      </c>
      <c r="C27" s="121">
        <v>249.25</v>
      </c>
      <c r="D27" s="151"/>
      <c r="E27" s="76"/>
      <c r="F27" s="114" t="s">
        <v>136</v>
      </c>
      <c r="G27" s="124">
        <v>249.25</v>
      </c>
      <c r="H27" s="154"/>
      <c r="I27" s="155"/>
    </row>
    <row r="28" spans="2:9" x14ac:dyDescent="0.25">
      <c r="B28" s="114" t="s">
        <v>137</v>
      </c>
      <c r="C28" s="121">
        <v>650</v>
      </c>
      <c r="D28" s="151"/>
      <c r="E28" s="76"/>
      <c r="F28" s="114" t="s">
        <v>137</v>
      </c>
      <c r="G28" s="124">
        <v>650</v>
      </c>
      <c r="H28" s="154"/>
      <c r="I28" s="155"/>
    </row>
    <row r="29" spans="2:9" ht="15.75" thickBot="1" x14ac:dyDescent="0.3">
      <c r="B29" s="152" t="s">
        <v>138</v>
      </c>
      <c r="C29" s="122">
        <v>40</v>
      </c>
      <c r="D29" s="153"/>
      <c r="E29" s="77"/>
      <c r="F29" s="152" t="s">
        <v>138</v>
      </c>
      <c r="G29" s="122">
        <v>40</v>
      </c>
      <c r="H29" s="156"/>
      <c r="I29" s="157"/>
    </row>
    <row r="30" spans="2:9" x14ac:dyDescent="0.25">
      <c r="B30" s="78"/>
      <c r="C30" s="79"/>
      <c r="D30" s="79"/>
      <c r="E30" s="59"/>
      <c r="F30" s="79"/>
      <c r="G30" s="79"/>
      <c r="H30" s="67"/>
      <c r="I30" s="79"/>
    </row>
    <row r="31" spans="2:9" ht="21" x14ac:dyDescent="0.3">
      <c r="B31" s="66" t="s">
        <v>97</v>
      </c>
      <c r="C31" s="79"/>
      <c r="D31" s="79"/>
      <c r="E31" s="79"/>
      <c r="F31" s="79"/>
      <c r="G31" s="79"/>
      <c r="H31" s="67"/>
      <c r="I31" s="67"/>
    </row>
    <row r="32" spans="2:9" ht="19.5" thickBot="1" x14ac:dyDescent="0.35">
      <c r="B32" s="66"/>
      <c r="C32" s="79"/>
      <c r="D32" s="79"/>
      <c r="E32" s="79"/>
      <c r="F32" s="79"/>
      <c r="G32" s="79"/>
      <c r="H32" s="67"/>
      <c r="I32" s="67"/>
    </row>
    <row r="33" spans="2:9" ht="15.75" thickBot="1" x14ac:dyDescent="0.3">
      <c r="B33" s="80" t="s">
        <v>90</v>
      </c>
      <c r="C33" s="81"/>
      <c r="D33" s="82"/>
      <c r="E33" s="83"/>
      <c r="F33" s="59"/>
      <c r="G33" s="59"/>
      <c r="H33" s="158" t="s">
        <v>91</v>
      </c>
      <c r="I33" s="127">
        <v>1927.2</v>
      </c>
    </row>
    <row r="34" spans="2:9" ht="15.75" thickBot="1" x14ac:dyDescent="0.3">
      <c r="B34" s="80"/>
      <c r="C34" s="81"/>
      <c r="D34" s="82"/>
      <c r="E34" s="83"/>
      <c r="F34" s="59"/>
      <c r="G34" s="59"/>
      <c r="H34" s="158" t="s">
        <v>92</v>
      </c>
      <c r="I34" s="127">
        <v>5.28</v>
      </c>
    </row>
    <row r="35" spans="2:9" ht="15.75" thickBot="1" x14ac:dyDescent="0.3">
      <c r="B35" s="84"/>
      <c r="C35" s="81"/>
      <c r="D35" s="82"/>
      <c r="E35" s="83"/>
      <c r="F35" s="59"/>
      <c r="G35" s="85"/>
      <c r="H35" s="158" t="s">
        <v>92</v>
      </c>
      <c r="I35" s="127">
        <v>0.22</v>
      </c>
    </row>
    <row r="36" spans="2:9" x14ac:dyDescent="0.25">
      <c r="B36" s="59"/>
      <c r="C36" s="59"/>
      <c r="D36" s="59"/>
      <c r="E36" s="59"/>
      <c r="F36" s="59"/>
      <c r="G36" s="59"/>
      <c r="H36" s="59"/>
      <c r="I36" s="59"/>
    </row>
    <row r="37" spans="2:9" ht="15.75" x14ac:dyDescent="0.25">
      <c r="B37" s="184" t="s">
        <v>103</v>
      </c>
      <c r="C37" s="184"/>
      <c r="D37" s="184"/>
      <c r="E37" s="184"/>
      <c r="F37" s="184"/>
      <c r="G37" s="184"/>
      <c r="H37" s="184"/>
      <c r="I37" s="184"/>
    </row>
    <row r="38" spans="2:9" x14ac:dyDescent="0.25">
      <c r="B38" s="86"/>
      <c r="C38" s="59"/>
      <c r="D38" s="59"/>
      <c r="E38" s="59"/>
      <c r="F38" s="59"/>
      <c r="G38" s="59"/>
      <c r="H38" s="59"/>
      <c r="I38" s="59"/>
    </row>
    <row r="39" spans="2:9" x14ac:dyDescent="0.25">
      <c r="B39" s="185" t="s">
        <v>93</v>
      </c>
      <c r="C39" s="185"/>
      <c r="D39" s="185"/>
      <c r="E39" s="185"/>
      <c r="F39" s="185"/>
      <c r="G39" s="185"/>
      <c r="H39" s="185"/>
      <c r="I39" s="185"/>
    </row>
    <row r="40" spans="2:9" x14ac:dyDescent="0.25">
      <c r="B40" s="125" t="s">
        <v>94</v>
      </c>
      <c r="C40" s="125"/>
      <c r="D40" s="125"/>
      <c r="E40" s="126"/>
      <c r="F40" s="125"/>
      <c r="G40" s="125"/>
      <c r="H40" s="125"/>
      <c r="I40" s="125"/>
    </row>
    <row r="41" spans="2:9" x14ac:dyDescent="0.25">
      <c r="B41" s="183" t="s">
        <v>104</v>
      </c>
      <c r="C41" s="183"/>
      <c r="D41" s="183"/>
      <c r="E41" s="183"/>
      <c r="F41" s="183"/>
      <c r="G41" s="183"/>
      <c r="H41" s="183"/>
      <c r="I41" s="183"/>
    </row>
    <row r="42" spans="2:9" x14ac:dyDescent="0.25">
      <c r="B42" s="183" t="s">
        <v>105</v>
      </c>
      <c r="C42" s="183"/>
      <c r="D42" s="183"/>
      <c r="E42" s="183"/>
      <c r="F42" s="183"/>
      <c r="G42" s="183"/>
      <c r="H42" s="183"/>
      <c r="I42" s="183"/>
    </row>
    <row r="43" spans="2:9" x14ac:dyDescent="0.25"/>
    <row r="44" spans="2:9" x14ac:dyDescent="0.25"/>
  </sheetData>
  <sheetProtection algorithmName="SHA-512" hashValue="qjMdY6EFvKGsIBHnXvndlm28/9PHLcW5Sh8cDd9uBxbrRxV1y7MoeUWDlK13Teo2vdUDrszx+SQ7FnlNMcDmQg==" saltValue="85FhGqJP4A4YMkHjXwHTiw==" spinCount="100000" sheet="1" selectLockedCells="1" selectUnlockedCells="1"/>
  <customSheetViews>
    <customSheetView guid="{AA1EB371-E4DA-4CC2-A7EB-1F1444849232}" fitToPage="1" hiddenRows="1" hiddenColumns="1" topLeftCell="A5">
      <selection activeCell="D6" sqref="D6"/>
      <pageMargins left="0.70866141732283472" right="0.70866141732283472" top="0.78740157480314965" bottom="0.78740157480314965" header="0.31496062992125984" footer="0.31496062992125984"/>
      <pageSetup paperSize="9" scale="65" orientation="portrait" r:id="rId1"/>
    </customSheetView>
  </customSheetViews>
  <mergeCells count="6">
    <mergeCell ref="B41:I41"/>
    <mergeCell ref="B42:I42"/>
    <mergeCell ref="B37:I37"/>
    <mergeCell ref="B39:I39"/>
    <mergeCell ref="C5:D5"/>
    <mergeCell ref="G5:I5"/>
  </mergeCells>
  <pageMargins left="0.70866141732283472" right="0.70866141732283472" top="0.78740157480314965" bottom="0.78740157480314965" header="0.31496062992125984" footer="0.31496062992125984"/>
  <pageSetup paperSize="9" scale="6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7"/>
  <sheetViews>
    <sheetView tabSelected="1" zoomScaleNormal="100" workbookViewId="0">
      <selection activeCell="F9" sqref="F9"/>
    </sheetView>
  </sheetViews>
  <sheetFormatPr baseColWidth="10" defaultColWidth="0" defaultRowHeight="13.5" zeroHeight="1" x14ac:dyDescent="0.25"/>
  <cols>
    <col min="1" max="1" width="2.42578125" style="34" customWidth="1"/>
    <col min="2" max="2" width="12.85546875" style="34" customWidth="1"/>
    <col min="3" max="4" width="11.42578125" style="34" customWidth="1"/>
    <col min="5" max="5" width="5.7109375" style="34" customWidth="1"/>
    <col min="6" max="6" width="33.85546875" style="34" customWidth="1"/>
    <col min="7" max="7" width="2.42578125" style="34" customWidth="1"/>
    <col min="8" max="8" width="11.42578125" style="34" customWidth="1"/>
    <col min="9" max="9" width="0" style="34" hidden="1" customWidth="1"/>
    <col min="10" max="16384" width="11.42578125" style="34" hidden="1"/>
  </cols>
  <sheetData>
    <row r="1" spans="1:8" x14ac:dyDescent="0.25"/>
    <row r="2" spans="1:8" ht="15.75" x14ac:dyDescent="0.25">
      <c r="A2" s="189" t="s">
        <v>114</v>
      </c>
      <c r="B2" s="189"/>
      <c r="C2" s="189"/>
      <c r="D2" s="189"/>
      <c r="E2" s="189"/>
      <c r="F2" s="189"/>
      <c r="G2" s="189"/>
      <c r="H2" s="189"/>
    </row>
    <row r="3" spans="1:8" ht="15.75" x14ac:dyDescent="0.25">
      <c r="A3" s="189" t="s">
        <v>132</v>
      </c>
      <c r="B3" s="189"/>
      <c r="C3" s="189"/>
      <c r="D3" s="189"/>
      <c r="E3" s="189"/>
      <c r="F3" s="189"/>
      <c r="G3" s="189"/>
      <c r="H3" s="189"/>
    </row>
    <row r="4" spans="1:8" ht="6.75" customHeight="1" x14ac:dyDescent="0.25">
      <c r="B4" s="35"/>
      <c r="C4" s="36"/>
      <c r="D4" s="37"/>
      <c r="E4" s="37"/>
      <c r="F4" s="37"/>
      <c r="G4" s="37"/>
      <c r="H4" s="35"/>
    </row>
    <row r="5" spans="1:8" ht="14.25" x14ac:dyDescent="0.25">
      <c r="B5" s="192" t="s">
        <v>115</v>
      </c>
      <c r="C5" s="192"/>
      <c r="D5" s="193"/>
      <c r="E5" s="193"/>
      <c r="F5" s="38"/>
      <c r="G5" s="39"/>
      <c r="H5" s="38"/>
    </row>
    <row r="6" spans="1:8" ht="4.5" customHeight="1" x14ac:dyDescent="0.25">
      <c r="B6" s="38"/>
      <c r="C6" s="40"/>
      <c r="D6" s="38"/>
      <c r="E6" s="38"/>
      <c r="F6" s="38"/>
      <c r="G6" s="38"/>
      <c r="H6" s="38"/>
    </row>
    <row r="7" spans="1:8" ht="14.25" x14ac:dyDescent="0.25">
      <c r="B7" s="41"/>
      <c r="C7" s="42" t="s">
        <v>116</v>
      </c>
      <c r="D7" s="43"/>
      <c r="E7" s="43"/>
      <c r="F7" s="32"/>
      <c r="G7" s="45" t="s">
        <v>48</v>
      </c>
      <c r="H7" s="46"/>
    </row>
    <row r="8" spans="1:8" ht="14.25" x14ac:dyDescent="0.25">
      <c r="B8" s="41"/>
      <c r="C8" s="42"/>
      <c r="D8" s="43"/>
      <c r="E8" s="43"/>
      <c r="F8" s="89"/>
      <c r="G8" s="43"/>
      <c r="H8" s="46"/>
    </row>
    <row r="9" spans="1:8" ht="14.25" x14ac:dyDescent="0.25">
      <c r="B9" s="41"/>
      <c r="C9" s="42" t="s">
        <v>117</v>
      </c>
      <c r="D9" s="43"/>
      <c r="E9" s="43"/>
      <c r="F9" s="33"/>
      <c r="G9" s="43"/>
      <c r="H9" s="46"/>
    </row>
    <row r="10" spans="1:8" ht="14.25" x14ac:dyDescent="0.25">
      <c r="B10" s="41"/>
      <c r="C10" s="42"/>
      <c r="D10" s="43"/>
      <c r="E10" s="43"/>
      <c r="F10" s="89"/>
      <c r="G10" s="43"/>
      <c r="H10" s="46"/>
    </row>
    <row r="11" spans="1:8" ht="14.25" x14ac:dyDescent="0.25">
      <c r="B11" s="41"/>
      <c r="C11" s="42" t="s">
        <v>118</v>
      </c>
      <c r="D11" s="43"/>
      <c r="E11" s="43"/>
      <c r="F11" s="115"/>
      <c r="G11" s="43"/>
      <c r="H11" s="46"/>
    </row>
    <row r="12" spans="1:8" ht="14.25" x14ac:dyDescent="0.25">
      <c r="B12" s="41"/>
      <c r="C12" s="44"/>
      <c r="D12" s="43"/>
      <c r="E12" s="43"/>
      <c r="F12" s="50"/>
      <c r="G12" s="43"/>
      <c r="H12" s="46"/>
    </row>
    <row r="13" spans="1:8" ht="5.25" customHeight="1" x14ac:dyDescent="0.25">
      <c r="B13" s="41"/>
      <c r="C13" s="44"/>
      <c r="D13" s="43"/>
      <c r="E13" s="43"/>
      <c r="F13" s="47"/>
      <c r="G13" s="43"/>
      <c r="H13" s="46"/>
    </row>
    <row r="14" spans="1:8" ht="14.25" customHeight="1" x14ac:dyDescent="0.25">
      <c r="A14" s="189" t="s">
        <v>119</v>
      </c>
      <c r="B14" s="189"/>
      <c r="C14" s="189"/>
      <c r="D14" s="189"/>
      <c r="E14" s="189"/>
      <c r="F14" s="189"/>
      <c r="G14" s="189"/>
      <c r="H14" s="189"/>
    </row>
    <row r="15" spans="1:8" ht="14.25" x14ac:dyDescent="0.25">
      <c r="B15" s="48"/>
      <c r="C15" s="44"/>
      <c r="D15" s="43"/>
      <c r="E15" s="43"/>
      <c r="F15" s="47"/>
      <c r="G15" s="43"/>
      <c r="H15" s="46"/>
    </row>
    <row r="16" spans="1:8" ht="14.25" x14ac:dyDescent="0.25">
      <c r="B16" s="41"/>
      <c r="C16" s="42" t="s">
        <v>38</v>
      </c>
      <c r="D16" s="49"/>
      <c r="E16" s="49"/>
      <c r="F16" s="26">
        <f>IF(F7="",0,ROUND(IF(AND($F$7&gt;=1,$F$7&lt;=1000),'Preisblatt 2026'!H49*'Netzentgelt Rechner SLP'!$F$7/100,)&amp;IF(AND($F$7&gt;=1001,$F$7&lt;=4000),'Preisblatt 2026'!H50*'Netzentgelt Rechner SLP'!$F$7/100,)&amp;IF(AND($F$7&gt;=4001,$F$7&lt;=50000),'Preisblatt 2026'!H51*'Netzentgelt Rechner SLP'!$F$7/100,)&amp;IF(AND($F$7&gt;=50001,$F$7&lt;=300000),$F$7*'Preisblatt 2026'!H52/100,)&amp;IF(AND($F$7&gt;=300001,$F$7&lt;=1500000),$F$7*'Preisblatt 2026'!H53/100,),2))</f>
        <v>0</v>
      </c>
      <c r="G16" s="49" t="s">
        <v>124</v>
      </c>
      <c r="H16" s="46"/>
    </row>
    <row r="17" spans="1:8" ht="2.25" customHeight="1" x14ac:dyDescent="0.25">
      <c r="B17" s="41"/>
      <c r="C17" s="42"/>
      <c r="D17" s="49"/>
      <c r="E17" s="49"/>
      <c r="F17" s="26"/>
      <c r="G17" s="49"/>
      <c r="H17" s="46"/>
    </row>
    <row r="18" spans="1:8" ht="14.25" x14ac:dyDescent="0.25">
      <c r="B18" s="41"/>
      <c r="C18" s="42" t="s">
        <v>37</v>
      </c>
      <c r="D18" s="49"/>
      <c r="E18" s="49"/>
      <c r="F18" s="26">
        <f>IF(F7="",0,ROUND(IF(AND($F$7&gt;=1,$F$7&lt;=1000),'Preisblatt 2026'!F49,)&amp;IF(AND($F$7&gt;=1001,$F$7&lt;=4000),'Preisblatt 2026'!F50,)&amp;IF(AND($F$7&gt;=4001,$F$7&lt;=50000),'Preisblatt 2026'!F51,)&amp;IF(AND($F$7&gt;=50001,$F$7&lt;=300000),'Preisblatt 2026'!F52,)&amp;IF(AND($F$7&gt;=300001,$F$7&lt;=1500000),'Preisblatt 2026'!F53,),2))</f>
        <v>0</v>
      </c>
      <c r="G18" s="49" t="s">
        <v>124</v>
      </c>
      <c r="H18" s="46"/>
    </row>
    <row r="19" spans="1:8" ht="2.25" customHeight="1" x14ac:dyDescent="0.25">
      <c r="B19" s="41"/>
      <c r="C19" s="42"/>
      <c r="D19" s="49"/>
      <c r="E19" s="49"/>
      <c r="F19" s="26"/>
      <c r="G19" s="49"/>
      <c r="H19" s="46"/>
    </row>
    <row r="20" spans="1:8" ht="14.25" x14ac:dyDescent="0.25">
      <c r="B20" s="41"/>
      <c r="C20" s="42" t="s">
        <v>120</v>
      </c>
      <c r="D20" s="49"/>
      <c r="E20" s="49"/>
      <c r="F20" s="27">
        <f>+F21+F22+F23</f>
        <v>0</v>
      </c>
      <c r="G20" s="49" t="s">
        <v>124</v>
      </c>
      <c r="H20" s="46"/>
    </row>
    <row r="21" spans="1:8" ht="14.25" x14ac:dyDescent="0.25">
      <c r="B21" s="41"/>
      <c r="C21" s="44" t="s">
        <v>121</v>
      </c>
      <c r="D21" s="43"/>
      <c r="E21" s="43"/>
      <c r="F21" s="24" t="str">
        <f>IF(F9="","0",VLOOKUP(F9,'Preisblatt MessAbr'!$B$8:$D$25,3,FALSE))</f>
        <v>0</v>
      </c>
      <c r="G21" s="43" t="s">
        <v>124</v>
      </c>
      <c r="H21" s="46"/>
    </row>
    <row r="22" spans="1:8" ht="14.25" x14ac:dyDescent="0.25">
      <c r="B22" s="41"/>
      <c r="C22" s="44" t="s">
        <v>122</v>
      </c>
      <c r="D22" s="43"/>
      <c r="E22" s="43"/>
      <c r="F22" s="24" t="str">
        <f>IF(F9="","0",VLOOKUP(F9,'Preisblatt MessAbr'!$B$8:$D$25,2,FALSE))</f>
        <v>0</v>
      </c>
      <c r="G22" s="43" t="s">
        <v>124</v>
      </c>
      <c r="H22" s="46"/>
    </row>
    <row r="23" spans="1:8" ht="14.25" x14ac:dyDescent="0.25">
      <c r="B23" s="44"/>
      <c r="C23" s="44" t="s">
        <v>123</v>
      </c>
      <c r="D23" s="44"/>
      <c r="E23" s="44"/>
      <c r="F23" s="28" t="str">
        <f>IF(F11="","0",VLOOKUP(F11,'Preisblatt MessAbr'!$B$26:$C$29,2,FALSE))</f>
        <v>0</v>
      </c>
      <c r="G23" s="51" t="s">
        <v>124</v>
      </c>
      <c r="H23" s="44"/>
    </row>
    <row r="24" spans="1:8" ht="2.25" customHeight="1" x14ac:dyDescent="0.25">
      <c r="B24" s="41"/>
      <c r="C24" s="42"/>
      <c r="D24" s="49"/>
      <c r="E24" s="49"/>
      <c r="F24" s="26"/>
      <c r="G24" s="49"/>
      <c r="H24" s="46"/>
    </row>
    <row r="25" spans="1:8" ht="14.25" x14ac:dyDescent="0.25">
      <c r="B25" s="52"/>
      <c r="C25" s="190" t="s">
        <v>125</v>
      </c>
      <c r="D25" s="190"/>
      <c r="E25" s="190"/>
      <c r="F25" s="25">
        <f>+F16+F18+F20</f>
        <v>0</v>
      </c>
      <c r="G25" s="49" t="s">
        <v>124</v>
      </c>
      <c r="H25" s="38"/>
    </row>
    <row r="26" spans="1:8" ht="2.25" customHeight="1" x14ac:dyDescent="0.25">
      <c r="B26" s="41"/>
      <c r="C26" s="42"/>
      <c r="D26" s="49"/>
      <c r="E26" s="49"/>
      <c r="F26" s="26"/>
      <c r="G26" s="49"/>
      <c r="H26" s="46"/>
    </row>
    <row r="27" spans="1:8" ht="14.25" x14ac:dyDescent="0.25">
      <c r="B27" s="41"/>
      <c r="C27" s="44" t="s">
        <v>126</v>
      </c>
      <c r="D27" s="43"/>
      <c r="E27" s="43"/>
      <c r="F27" s="29">
        <f>ROUND(F25/100*19,2)</f>
        <v>0</v>
      </c>
      <c r="G27" s="43" t="s">
        <v>124</v>
      </c>
      <c r="H27" s="50"/>
    </row>
    <row r="28" spans="1:8" ht="2.25" customHeight="1" x14ac:dyDescent="0.25">
      <c r="B28" s="41"/>
      <c r="C28" s="42"/>
      <c r="D28" s="49"/>
      <c r="E28" s="49"/>
      <c r="F28" s="26"/>
      <c r="G28" s="49"/>
      <c r="H28" s="46"/>
    </row>
    <row r="29" spans="1:8" ht="14.25" x14ac:dyDescent="0.25">
      <c r="B29" s="41"/>
      <c r="C29" s="42" t="s">
        <v>127</v>
      </c>
      <c r="D29" s="49"/>
      <c r="E29" s="49"/>
      <c r="F29" s="30">
        <f>F25+F27</f>
        <v>0</v>
      </c>
      <c r="G29" s="53" t="s">
        <v>124</v>
      </c>
      <c r="H29" s="50"/>
    </row>
    <row r="30" spans="1:8" ht="6" customHeight="1" x14ac:dyDescent="0.25">
      <c r="B30" s="191"/>
      <c r="C30" s="191"/>
      <c r="D30" s="191"/>
      <c r="E30" s="191"/>
      <c r="F30" s="191"/>
      <c r="G30" s="191"/>
      <c r="H30" s="191"/>
    </row>
    <row r="31" spans="1:8" x14ac:dyDescent="0.25">
      <c r="A31" s="48" t="s">
        <v>128</v>
      </c>
    </row>
    <row r="36" x14ac:dyDescent="0.25"/>
    <row r="37" x14ac:dyDescent="0.25"/>
  </sheetData>
  <sheetProtection algorithmName="SHA-512" hashValue="gG0tU/NG3b6U9rcXK4LNNwnF/rp0dPTEwojPTtNl41UR69gfcxVyBHbLK4GOkSi2s+iUgkRyIFRxOqfB6RyUXA==" saltValue="1VIWPYqO9wi0dEP+0AX9Kg==" spinCount="100000" sheet="1" selectLockedCells="1"/>
  <protectedRanges>
    <protectedRange password="CF7A" sqref="F7:F11" name="Bereich1"/>
  </protectedRanges>
  <customSheetViews>
    <customSheetView guid="{AA1EB371-E4DA-4CC2-A7EB-1F1444849232}" showPageBreaks="1" fitToPage="1" printArea="1" hiddenRows="1" hiddenColumns="1" topLeftCell="A10">
      <selection activeCell="A21" sqref="A21:XFD30"/>
      <pageMargins left="0.70866141732283472" right="0.70866141732283472" top="0.78740157480314965" bottom="0.78740157480314965" header="0.31496062992125984" footer="0.31496062992125984"/>
      <pageSetup paperSize="9" orientation="portrait" r:id="rId1"/>
    </customSheetView>
  </customSheetViews>
  <mergeCells count="7">
    <mergeCell ref="A2:H2"/>
    <mergeCell ref="A3:H3"/>
    <mergeCell ref="C25:E25"/>
    <mergeCell ref="A14:H14"/>
    <mergeCell ref="B30:H30"/>
    <mergeCell ref="B5:C5"/>
    <mergeCell ref="D5:E5"/>
  </mergeCells>
  <pageMargins left="0.70866141732283472" right="0.70866141732283472" top="0.78740157480314965" bottom="0.78740157480314965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'Preisblatt MessAbr'!$B$7:$B$25</xm:f>
          </x14:formula1>
          <xm:sqref>F9</xm:sqref>
        </x14:dataValidation>
        <x14:dataValidation type="list" allowBlank="1" showInputMessage="1" showErrorMessage="1" xr:uid="{00000000-0002-0000-0300-000001000000}">
          <x14:formula1>
            <xm:f>'Preisblatt MessAbr'!$B$26:$B$29</xm:f>
          </x14:formula1>
          <xm:sqref>F11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4"/>
  <sheetViews>
    <sheetView showGridLines="0" zoomScaleNormal="100" workbookViewId="0">
      <selection activeCell="F9" sqref="F9"/>
    </sheetView>
  </sheetViews>
  <sheetFormatPr baseColWidth="10" defaultColWidth="0" defaultRowHeight="13.5" customHeight="1" zeroHeight="1" x14ac:dyDescent="0.25"/>
  <cols>
    <col min="1" max="1" width="2.42578125" style="34" customWidth="1"/>
    <col min="2" max="2" width="16" style="34" customWidth="1"/>
    <col min="3" max="4" width="11.42578125" style="34" customWidth="1"/>
    <col min="5" max="5" width="6.28515625" style="34" customWidth="1"/>
    <col min="6" max="6" width="37.7109375" style="34" customWidth="1"/>
    <col min="7" max="7" width="2.42578125" style="34" customWidth="1"/>
    <col min="8" max="8" width="11.42578125" style="34" customWidth="1"/>
    <col min="9" max="9" width="0" style="34" hidden="1" customWidth="1"/>
    <col min="10" max="16384" width="11.42578125" style="34" hidden="1"/>
  </cols>
  <sheetData>
    <row r="1" spans="1:8" ht="13.5" customHeight="1" x14ac:dyDescent="0.25"/>
    <row r="2" spans="1:8" ht="15.75" x14ac:dyDescent="0.25">
      <c r="A2" s="189" t="s">
        <v>114</v>
      </c>
      <c r="B2" s="189"/>
      <c r="C2" s="189"/>
      <c r="D2" s="189"/>
      <c r="E2" s="189"/>
      <c r="F2" s="189"/>
      <c r="G2" s="189"/>
      <c r="H2" s="189"/>
    </row>
    <row r="3" spans="1:8" ht="15.75" x14ac:dyDescent="0.25">
      <c r="A3" s="189" t="s">
        <v>131</v>
      </c>
      <c r="B3" s="189"/>
      <c r="C3" s="189"/>
      <c r="D3" s="189"/>
      <c r="E3" s="189"/>
      <c r="F3" s="189"/>
      <c r="G3" s="189"/>
      <c r="H3" s="189"/>
    </row>
    <row r="4" spans="1:8" ht="3" customHeight="1" x14ac:dyDescent="0.25">
      <c r="B4" s="35"/>
      <c r="C4" s="36"/>
      <c r="D4" s="37"/>
      <c r="E4" s="37"/>
      <c r="F4" s="37"/>
      <c r="G4" s="37"/>
      <c r="H4" s="35"/>
    </row>
    <row r="5" spans="1:8" ht="14.25" x14ac:dyDescent="0.25">
      <c r="B5" s="192" t="s">
        <v>115</v>
      </c>
      <c r="C5" s="192"/>
      <c r="D5" s="193"/>
      <c r="E5" s="193"/>
      <c r="F5" s="38"/>
      <c r="G5" s="39"/>
      <c r="H5" s="38"/>
    </row>
    <row r="6" spans="1:8" ht="5.25" customHeight="1" x14ac:dyDescent="0.25">
      <c r="B6" s="38"/>
      <c r="C6" s="40"/>
      <c r="D6" s="38"/>
      <c r="E6" s="38"/>
      <c r="F6" s="38"/>
      <c r="G6" s="38"/>
      <c r="H6" s="38"/>
    </row>
    <row r="7" spans="1:8" ht="14.25" x14ac:dyDescent="0.25">
      <c r="B7" s="41"/>
      <c r="C7" s="42" t="s">
        <v>116</v>
      </c>
      <c r="D7" s="43"/>
      <c r="E7" s="43"/>
      <c r="F7" s="32"/>
      <c r="G7" s="45" t="s">
        <v>48</v>
      </c>
      <c r="H7" s="46"/>
    </row>
    <row r="8" spans="1:8" ht="14.25" x14ac:dyDescent="0.25">
      <c r="B8" s="41"/>
      <c r="C8" s="42"/>
      <c r="D8" s="43"/>
      <c r="E8" s="43"/>
      <c r="F8" s="89"/>
      <c r="G8" s="43"/>
      <c r="H8" s="46"/>
    </row>
    <row r="9" spans="1:8" ht="14.25" x14ac:dyDescent="0.25">
      <c r="B9" s="41"/>
      <c r="C9" s="42" t="s">
        <v>29</v>
      </c>
      <c r="D9" s="43"/>
      <c r="E9" s="43"/>
      <c r="F9" s="32"/>
      <c r="G9" s="45" t="s">
        <v>50</v>
      </c>
      <c r="H9" s="46"/>
    </row>
    <row r="10" spans="1:8" ht="14.25" x14ac:dyDescent="0.25">
      <c r="B10" s="41"/>
      <c r="C10" s="42"/>
      <c r="D10" s="43"/>
      <c r="E10" s="43"/>
      <c r="F10" s="89"/>
      <c r="G10" s="43"/>
      <c r="H10" s="46"/>
    </row>
    <row r="11" spans="1:8" ht="14.25" x14ac:dyDescent="0.25">
      <c r="B11" s="41"/>
      <c r="C11" s="42" t="s">
        <v>129</v>
      </c>
      <c r="D11" s="43"/>
      <c r="E11" s="43"/>
      <c r="F11" s="115"/>
      <c r="G11" s="43"/>
      <c r="H11" s="46"/>
    </row>
    <row r="12" spans="1:8" ht="14.25" x14ac:dyDescent="0.25">
      <c r="B12" s="41"/>
      <c r="C12" s="42"/>
      <c r="D12" s="43"/>
      <c r="E12" s="43"/>
      <c r="F12" s="89"/>
      <c r="G12" s="43"/>
      <c r="H12" s="46"/>
    </row>
    <row r="13" spans="1:8" ht="14.25" x14ac:dyDescent="0.25">
      <c r="B13" s="41"/>
      <c r="C13" s="42" t="s">
        <v>117</v>
      </c>
      <c r="D13" s="43"/>
      <c r="E13" s="43"/>
      <c r="F13" s="115"/>
      <c r="G13" s="43"/>
      <c r="H13" s="46"/>
    </row>
    <row r="14" spans="1:8" ht="14.25" x14ac:dyDescent="0.25">
      <c r="B14" s="41"/>
      <c r="C14" s="42"/>
      <c r="D14" s="43"/>
      <c r="E14" s="43"/>
      <c r="F14" s="89"/>
      <c r="G14" s="43"/>
      <c r="H14" s="46"/>
    </row>
    <row r="15" spans="1:8" ht="14.25" x14ac:dyDescent="0.25">
      <c r="B15" s="41"/>
      <c r="C15" s="42" t="s">
        <v>118</v>
      </c>
      <c r="D15" s="43"/>
      <c r="E15" s="43"/>
      <c r="F15" s="115"/>
      <c r="G15" s="43"/>
      <c r="H15" s="46"/>
    </row>
    <row r="16" spans="1:8" ht="9.75" customHeight="1" x14ac:dyDescent="0.25">
      <c r="B16" s="41"/>
      <c r="C16" s="44"/>
      <c r="D16" s="43"/>
      <c r="E16" s="43"/>
      <c r="F16" s="50"/>
      <c r="G16" s="43"/>
      <c r="H16" s="46"/>
    </row>
    <row r="17" spans="1:8" ht="3" customHeight="1" x14ac:dyDescent="0.25">
      <c r="B17" s="41"/>
      <c r="C17" s="44"/>
      <c r="D17" s="43"/>
      <c r="E17" s="43"/>
      <c r="F17" s="47"/>
      <c r="G17" s="43"/>
      <c r="H17" s="46"/>
    </row>
    <row r="18" spans="1:8" ht="14.25" customHeight="1" x14ac:dyDescent="0.25">
      <c r="A18" s="189" t="s">
        <v>119</v>
      </c>
      <c r="B18" s="189"/>
      <c r="C18" s="189"/>
      <c r="D18" s="189"/>
      <c r="E18" s="189"/>
      <c r="F18" s="189"/>
      <c r="G18" s="189"/>
      <c r="H18" s="189"/>
    </row>
    <row r="19" spans="1:8" ht="5.25" customHeight="1" x14ac:dyDescent="0.25">
      <c r="B19" s="48"/>
      <c r="C19" s="44"/>
      <c r="D19" s="43"/>
      <c r="E19" s="43"/>
      <c r="F19" s="47"/>
      <c r="G19" s="43"/>
      <c r="H19" s="46"/>
    </row>
    <row r="20" spans="1:8" ht="14.25" x14ac:dyDescent="0.25">
      <c r="B20" s="41"/>
      <c r="C20" s="42" t="s">
        <v>38</v>
      </c>
      <c r="D20" s="49"/>
      <c r="E20" s="49"/>
      <c r="F20" s="26">
        <f>IF($F$7="",0,ROUND(IF(AND($F$7&gt;=1,$F$7&lt;=1500000),'Preisblatt 2026'!H11*$F$7/100,)&amp;IF(AND($F$7&gt;=1500001,$F$7&lt;=3000000),('Preisblatt 2026'!F12+('Preisblatt 2026'!H12*($F$7-1500000)/100)),)&amp;IF(AND($F$7&gt;=3000001,$F$7&lt;=4000000),('Preisblatt 2026'!F13+('Preisblatt 2026'!H13*($F$7-3000000)/100)),)&amp;IF(AND($F$7&gt;=4000001,$F$7&lt;=6000000),('Preisblatt 2026'!F14+('Preisblatt 2026'!H14*($F$7-4000000)/100)),)&amp;IF(AND($F$7&gt;=6000001,$F$7&lt;=7000000),('Preisblatt 2026'!F15+('Preisblatt 2026'!H15*($F$7-6000000)/100)),)&amp;IF(AND($F$7&gt;=7000001,$F$7&lt;=8000000),('Preisblatt 2026'!F16+('Preisblatt 2026'!H16*($F$7-7000000)/100)),)&amp;IF(AND($F$7&gt;=8000001,$F$7&lt;=10000000),('Preisblatt 2026'!F17+('Preisblatt 2026'!H17*($F$7-8000000)/100)),)&amp;IF(AND($F$7&gt;=10000001,$F$7&lt;=15000000),('Preisblatt 2026'!F18+('Preisblatt 2026'!H18*($F$7-10000000)/100)),)&amp;IF(AND($F$7&gt;=15000001,$F$7&lt;=20000000),('Preisblatt 2026'!F19+('Preisblatt 2026'!H19*($F$7-15000000)/100)),)&amp;IF(AND($F$7&gt;=20000001,$F$7&lt;=25000000),('Preisblatt 2026'!F20+('Preisblatt 2026'!H20*($F$7-20000000)/100)),)&amp;IF(AND($F$7&gt;=25000001,$F$7&lt;=30000000),('Preisblatt 2026'!F21+('Preisblatt 2026'!H21*($F$7-25000000)/100)),)&amp;IF(AND($F$7&gt;=30000001,$F$7&lt;=35000000),('Preisblatt 2026'!F22+('Preisblatt 2026'!H22*($F$7-30000000)/100)),)&amp;IF(AND($F$7&gt;=35000001,$F$7&lt;=50000000),('Preisblatt 2026'!F23+('Preisblatt 2026'!H23*($F$7-35000000)/100)),)&amp;IF(AND($F$7&gt;=50000001,$F$7&lt;=100000000),('Preisblatt 2026'!F24+('Preisblatt 2026'!H24*($F$7-50000000)/100)),)&amp;IF(AND($F$7&gt;=100000001,$F$7&lt;=500000000),('Preisblatt 2026'!F25+('Preisblatt 2026'!H25*($F$7-100000000)/100)),),2))</f>
        <v>0</v>
      </c>
      <c r="G20" s="49" t="s">
        <v>124</v>
      </c>
      <c r="H20" s="50"/>
    </row>
    <row r="21" spans="1:8" ht="2.25" customHeight="1" x14ac:dyDescent="0.25">
      <c r="B21" s="41"/>
      <c r="C21" s="42"/>
      <c r="D21" s="49"/>
      <c r="E21" s="49"/>
      <c r="F21" s="26"/>
      <c r="G21" s="49"/>
      <c r="H21" s="46"/>
    </row>
    <row r="22" spans="1:8" ht="14.25" x14ac:dyDescent="0.25">
      <c r="B22" s="41"/>
      <c r="C22" s="42" t="s">
        <v>130</v>
      </c>
      <c r="D22" s="49"/>
      <c r="E22" s="49"/>
      <c r="F22" s="26">
        <f>IF($F$9="",0,ROUND(IF(AND($F$9&gt;=1,$F$9&lt;=1000),$F$9*'Preisblatt 2026'!H29,)&amp;IF(AND($F$9&gt;=1001,$F$9&lt;=2000),('Preisblatt 2026'!F30+('Preisblatt 2026'!H30*($F$9-1000))),)&amp;IF(AND($F$9&gt;=2001,$F$9&lt;=5000),('Preisblatt 2026'!F31+('Preisblatt 2026'!H31*($F$9-2000))),)&amp;IF(AND($F$9&gt;=5001,$F$9&lt;=8000),('Preisblatt 2026'!F32+('Preisblatt 2026'!H32*($F$9-5000))),)&amp;IF(AND($F$9&gt;=8001,$F$9&lt;=10000),('Preisblatt 2026'!F33+('Preisblatt 2026'!H33*($F$9-8000))),)&amp;IF(AND($F$9&gt;=10001,$F$9&lt;=15000),('Preisblatt 2026'!F34+('Preisblatt 2026'!H34*($F$9-10000))),)&amp;IF(AND($F$9&gt;=15001,$F$9&lt;=20000),('Preisblatt 2026'!F35+('Preisblatt 2026'!H35*($F$9-15000))),)&amp;IF(AND($F$9&gt;=20001,$F$9&lt;=25000),('Preisblatt 2026'!F36+('Preisblatt 2026'!H36*($F$9-20000))),)&amp;IF(AND($F$9&gt;=25001,$F$9&lt;=30000),('Preisblatt 2026'!F37+('Preisblatt 2026'!H37*($F$9-25000))),)&amp;IF(AND($F$9&gt;=30001,$F$9&lt;=35000),('Preisblatt 2026'!F38+('Preisblatt 2026'!H38*($F$9-30000))),)&amp;IF(AND($F$9&gt;=35001,$F$9&lt;=40000),('Preisblatt 2026'!F39+('Preisblatt 2026'!H39*($F$9-35000))),)&amp;IF(AND($F$9&gt;=40001,$F$9&lt;=50000),('Preisblatt 2026'!F40+('Preisblatt 2026'!H40*($F$9-40000))),)&amp;IF(AND($F$9&gt;=50001,$F$9&lt;=80000),('Preisblatt 2026'!F41+('Preisblatt 2026'!H41*($F$9-50000))),)&amp;IF(AND($F$9&gt;=80001,$F$9&lt;=100000),('Preisblatt 2026'!F42+('Preisblatt 2026'!H42*($F$9-80000))),)&amp;IF(AND($F$9&gt;=100001,$F$9&lt;=150000),('Preisblatt 2026'!F43+('Preisblatt 2026'!H43*($F$9-100000))),),2))</f>
        <v>0</v>
      </c>
      <c r="G22" s="49" t="s">
        <v>124</v>
      </c>
      <c r="H22" s="50"/>
    </row>
    <row r="23" spans="1:8" ht="2.25" customHeight="1" x14ac:dyDescent="0.25">
      <c r="B23" s="41"/>
      <c r="C23" s="42"/>
      <c r="D23" s="49"/>
      <c r="E23" s="49"/>
      <c r="F23" s="26"/>
      <c r="G23" s="49"/>
      <c r="H23" s="46"/>
    </row>
    <row r="24" spans="1:8" ht="14.25" x14ac:dyDescent="0.25">
      <c r="B24" s="41"/>
      <c r="C24" s="42" t="s">
        <v>120</v>
      </c>
      <c r="D24" s="49"/>
      <c r="E24" s="49"/>
      <c r="F24" s="27">
        <f>+F25+F26+F27</f>
        <v>0</v>
      </c>
      <c r="G24" s="49" t="s">
        <v>124</v>
      </c>
      <c r="H24" s="46"/>
    </row>
    <row r="25" spans="1:8" ht="14.25" x14ac:dyDescent="0.25">
      <c r="B25" s="41"/>
      <c r="C25" s="44" t="s">
        <v>121</v>
      </c>
      <c r="D25" s="43"/>
      <c r="E25" s="43"/>
      <c r="F25" s="24" t="str">
        <f>IF(F11="","0",VLOOKUP(F11,Tabelle2!$A$3:$B$4,2,FALSE))</f>
        <v>0</v>
      </c>
      <c r="G25" s="43" t="s">
        <v>124</v>
      </c>
      <c r="H25" s="46"/>
    </row>
    <row r="26" spans="1:8" ht="14.25" x14ac:dyDescent="0.25">
      <c r="B26" s="41"/>
      <c r="C26" s="44" t="s">
        <v>122</v>
      </c>
      <c r="D26" s="43"/>
      <c r="E26" s="43"/>
      <c r="F26" s="24" t="str">
        <f>IF(F13="","0",VLOOKUP(F13,'Preisblatt MessAbr'!$B$8:$D$25,2,FALSE))</f>
        <v>0</v>
      </c>
      <c r="G26" s="43" t="s">
        <v>124</v>
      </c>
      <c r="H26" s="46"/>
    </row>
    <row r="27" spans="1:8" ht="14.25" x14ac:dyDescent="0.25">
      <c r="B27" s="44"/>
      <c r="C27" s="44" t="s">
        <v>123</v>
      </c>
      <c r="D27" s="44"/>
      <c r="E27" s="44"/>
      <c r="F27" s="28" t="str">
        <f>IF(F15="","0",VLOOKUP(F15,'Preisblatt MessAbr'!$F$26:$G$29,2,FALSE))</f>
        <v>0</v>
      </c>
      <c r="G27" s="51" t="s">
        <v>124</v>
      </c>
      <c r="H27" s="44"/>
    </row>
    <row r="28" spans="1:8" ht="2.25" customHeight="1" x14ac:dyDescent="0.25">
      <c r="B28" s="41"/>
      <c r="C28" s="42"/>
      <c r="D28" s="49"/>
      <c r="E28" s="49"/>
      <c r="F28" s="26"/>
      <c r="G28" s="49"/>
      <c r="H28" s="46"/>
    </row>
    <row r="29" spans="1:8" ht="14.25" x14ac:dyDescent="0.25">
      <c r="B29" s="52"/>
      <c r="C29" s="190" t="s">
        <v>125</v>
      </c>
      <c r="D29" s="190"/>
      <c r="E29" s="190"/>
      <c r="F29" s="25">
        <f>+F20+F22+F24</f>
        <v>0</v>
      </c>
      <c r="G29" s="49" t="s">
        <v>124</v>
      </c>
      <c r="H29" s="38"/>
    </row>
    <row r="30" spans="1:8" ht="2.25" customHeight="1" x14ac:dyDescent="0.25">
      <c r="B30" s="41"/>
      <c r="C30" s="42"/>
      <c r="D30" s="49"/>
      <c r="E30" s="49"/>
      <c r="F30" s="26"/>
      <c r="G30" s="49"/>
      <c r="H30" s="46"/>
    </row>
    <row r="31" spans="1:8" ht="14.25" x14ac:dyDescent="0.25">
      <c r="B31" s="41"/>
      <c r="C31" s="44" t="s">
        <v>126</v>
      </c>
      <c r="D31" s="43"/>
      <c r="E31" s="43"/>
      <c r="F31" s="29">
        <f>ROUND(F29/100*19,2)</f>
        <v>0</v>
      </c>
      <c r="G31" s="43" t="s">
        <v>124</v>
      </c>
      <c r="H31" s="50"/>
    </row>
    <row r="32" spans="1:8" ht="2.25" customHeight="1" x14ac:dyDescent="0.25">
      <c r="B32" s="41"/>
      <c r="C32" s="42"/>
      <c r="D32" s="49"/>
      <c r="E32" s="49"/>
      <c r="F32" s="26"/>
      <c r="G32" s="49"/>
      <c r="H32" s="46"/>
    </row>
    <row r="33" spans="1:8" ht="14.25" x14ac:dyDescent="0.25">
      <c r="B33" s="41"/>
      <c r="C33" s="42" t="s">
        <v>127</v>
      </c>
      <c r="D33" s="49"/>
      <c r="E33" s="49"/>
      <c r="F33" s="30">
        <f>F29+F31</f>
        <v>0</v>
      </c>
      <c r="G33" s="53" t="s">
        <v>124</v>
      </c>
      <c r="H33" s="50"/>
    </row>
    <row r="34" spans="1:8" ht="2.25" customHeight="1" x14ac:dyDescent="0.25">
      <c r="B34" s="41"/>
      <c r="C34" s="42"/>
      <c r="D34" s="49"/>
      <c r="E34" s="49"/>
      <c r="F34" s="26"/>
      <c r="G34" s="49"/>
      <c r="H34" s="46"/>
    </row>
    <row r="35" spans="1:8" ht="13.5" customHeight="1" x14ac:dyDescent="0.25">
      <c r="A35" s="48" t="s">
        <v>128</v>
      </c>
    </row>
    <row r="36" spans="1:8" ht="12.75" hidden="1" customHeight="1" x14ac:dyDescent="0.25"/>
    <row r="39" spans="1:8" hidden="1" x14ac:dyDescent="0.25">
      <c r="B39" s="54"/>
      <c r="C39" s="54"/>
    </row>
    <row r="40" spans="1:8" ht="13.5" hidden="1" customHeight="1" x14ac:dyDescent="0.25">
      <c r="B40" s="54"/>
      <c r="C40" s="54"/>
    </row>
    <row r="41" spans="1:8" ht="13.5" hidden="1" customHeight="1" x14ac:dyDescent="0.25">
      <c r="B41" s="54"/>
      <c r="C41" s="54"/>
    </row>
    <row r="42" spans="1:8" ht="13.5" hidden="1" customHeight="1" x14ac:dyDescent="0.25">
      <c r="B42" s="54"/>
      <c r="C42" s="54"/>
    </row>
    <row r="43" spans="1:8" ht="13.5" hidden="1" customHeight="1" x14ac:dyDescent="0.25">
      <c r="B43" s="54"/>
      <c r="C43" s="54"/>
    </row>
    <row r="44" spans="1:8" ht="13.5" hidden="1" customHeight="1" x14ac:dyDescent="0.25">
      <c r="B44" s="54"/>
      <c r="C44" s="54"/>
    </row>
    <row r="45" spans="1:8" ht="13.5" hidden="1" customHeight="1" x14ac:dyDescent="0.25">
      <c r="B45" s="54"/>
      <c r="C45" s="54"/>
    </row>
    <row r="46" spans="1:8" ht="13.5" hidden="1" customHeight="1" x14ac:dyDescent="0.25">
      <c r="B46" s="54"/>
      <c r="C46" s="54"/>
    </row>
    <row r="47" spans="1:8" ht="13.5" hidden="1" customHeight="1" x14ac:dyDescent="0.25">
      <c r="B47" s="54"/>
      <c r="C47" s="54"/>
    </row>
    <row r="48" spans="1:8" ht="13.5" hidden="1" customHeight="1" x14ac:dyDescent="0.25">
      <c r="B48" s="54"/>
      <c r="C48" s="54"/>
    </row>
    <row r="49" spans="2:3" ht="13.5" hidden="1" customHeight="1" x14ac:dyDescent="0.25">
      <c r="B49" s="54"/>
      <c r="C49" s="54"/>
    </row>
    <row r="50" spans="2:3" ht="13.5" hidden="1" customHeight="1" x14ac:dyDescent="0.25">
      <c r="B50" s="54"/>
      <c r="C50" s="54"/>
    </row>
    <row r="51" spans="2:3" ht="13.5" hidden="1" customHeight="1" x14ac:dyDescent="0.25">
      <c r="B51" s="54"/>
      <c r="C51" s="54"/>
    </row>
    <row r="52" spans="2:3" ht="13.5" hidden="1" customHeight="1" x14ac:dyDescent="0.25">
      <c r="B52" s="54"/>
      <c r="C52" s="54"/>
    </row>
    <row r="53" spans="2:3" ht="13.5" hidden="1" customHeight="1" thickBot="1" x14ac:dyDescent="0.3">
      <c r="B53" s="55"/>
      <c r="C53" s="55"/>
    </row>
    <row r="54" spans="2:3" ht="13.5" customHeight="1" x14ac:dyDescent="0.25"/>
  </sheetData>
  <sheetProtection algorithmName="SHA-512" hashValue="gfNJ2MWxmOjfYahRmFnhUv3xsi7qc+Xyjx8nhhxFCj2sivpSZQKolm9HYpSX3ZPhl9pt6C42abwNvK57Egyo/A==" saltValue="8uviK+7p+Lbu+audhdmjMA==" spinCount="100000" sheet="1" selectLockedCells="1"/>
  <protectedRanges>
    <protectedRange password="CF7A" sqref="F7:F15" name="Bereich1"/>
  </protectedRanges>
  <mergeCells count="6">
    <mergeCell ref="C29:E29"/>
    <mergeCell ref="A2:H2"/>
    <mergeCell ref="A3:H3"/>
    <mergeCell ref="B5:C5"/>
    <mergeCell ref="D5:E5"/>
    <mergeCell ref="A18:H18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'Preisblatt MessAbr'!$B$7:$B$25</xm:f>
          </x14:formula1>
          <xm:sqref>F13</xm:sqref>
        </x14:dataValidation>
        <x14:dataValidation type="list" allowBlank="1" showInputMessage="1" showErrorMessage="1" xr:uid="{00000000-0002-0000-0400-000002000000}">
          <x14:formula1>
            <xm:f>Tabelle2!$A$2:$A$4</xm:f>
          </x14:formula1>
          <xm:sqref>F11</xm:sqref>
        </x14:dataValidation>
        <x14:dataValidation type="list" allowBlank="1" showInputMessage="1" showErrorMessage="1" xr:uid="{00000000-0002-0000-0400-000000000000}">
          <x14:formula1>
            <xm:f>'Preisblatt MessAbr'!$B$26:$B$29</xm:f>
          </x14:formula1>
          <xm:sqref>F15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"/>
  <sheetViews>
    <sheetView workbookViewId="0">
      <selection activeCell="H6" sqref="H6"/>
    </sheetView>
  </sheetViews>
  <sheetFormatPr baseColWidth="10" defaultRowHeight="15" x14ac:dyDescent="0.25"/>
  <cols>
    <col min="2" max="2" width="13" bestFit="1" customWidth="1"/>
  </cols>
  <sheetData>
    <row r="1" spans="1:2" x14ac:dyDescent="0.25">
      <c r="B1" t="s">
        <v>133</v>
      </c>
    </row>
    <row r="2" spans="1:2" ht="15.75" thickBot="1" x14ac:dyDescent="0.3"/>
    <row r="3" spans="1:2" ht="15.75" thickBot="1" x14ac:dyDescent="0.3">
      <c r="A3" s="31" t="s">
        <v>134</v>
      </c>
      <c r="B3" s="23">
        <v>1927.2</v>
      </c>
    </row>
    <row r="4" spans="1:2" x14ac:dyDescent="0.25">
      <c r="A4" s="31" t="s">
        <v>135</v>
      </c>
      <c r="B4" s="23">
        <v>239</v>
      </c>
    </row>
    <row r="9" spans="1:2" x14ac:dyDescent="0.25">
      <c r="A9" s="31"/>
    </row>
    <row r="10" spans="1:2" x14ac:dyDescent="0.25">
      <c r="A10" s="31"/>
    </row>
  </sheetData>
  <sheetProtection algorithmName="SHA-512" hashValue="ci1iXkPLyv5Xk7LB9B3ZYS9SDpFEe/V7F4fIr8Whlv/Laye3jHW+MndOJkQk+2uhwdyXAnAc/ULcED2u/oKZgA==" saltValue="WADh2jwFliVHgw98fIxoGQ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66914B9218A84F925920F76774CCC8" ma:contentTypeVersion="17" ma:contentTypeDescription="Ein neues Dokument erstellen." ma:contentTypeScope="" ma:versionID="954c9f598c6458883ab6f7924fa14f76">
  <xsd:schema xmlns:xsd="http://www.w3.org/2001/XMLSchema" xmlns:xs="http://www.w3.org/2001/XMLSchema" xmlns:p="http://schemas.microsoft.com/office/2006/metadata/properties" xmlns:ns2="6877cfee-02b4-4041-ad80-fe9629145d42" xmlns:ns3="6388a1aa-43ab-4ca0-a6ca-3c4a31769b50" targetNamespace="http://schemas.microsoft.com/office/2006/metadata/properties" ma:root="true" ma:fieldsID="69fc00ec244fa4a7e60e267638e72ed7" ns2:_="" ns3:_="">
    <xsd:import namespace="6877cfee-02b4-4041-ad80-fe9629145d42"/>
    <xsd:import namespace="6388a1aa-43ab-4ca0-a6ca-3c4a31769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Datum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7cfee-02b4-4041-ad80-fe9629145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c5038235-94fc-45a1-9d2f-660750e119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2" nillable="true" ma:displayName="Datum" ma:format="DateOnly" ma:internalName="Datum">
      <xsd:simpleType>
        <xsd:restriction base="dms:DateTim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8a1aa-43ab-4ca0-a6ca-3c4a31769b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829d9f5-3399-4c7b-94df-68b59993d87a}" ma:internalName="TaxCatchAll" ma:showField="CatchAllData" ma:web="6388a1aa-43ab-4ca0-a6ca-3c4a31769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77cfee-02b4-4041-ad80-fe9629145d42">
      <Terms xmlns="http://schemas.microsoft.com/office/infopath/2007/PartnerControls"/>
    </lcf76f155ced4ddcb4097134ff3c332f>
    <TaxCatchAll xmlns="6388a1aa-43ab-4ca0-a6ca-3c4a31769b50" xsi:nil="true"/>
    <Datum xmlns="6877cfee-02b4-4041-ad80-fe9629145d42" xsi:nil="true"/>
  </documentManagement>
</p:properties>
</file>

<file path=customXml/itemProps1.xml><?xml version="1.0" encoding="utf-8"?>
<ds:datastoreItem xmlns:ds="http://schemas.openxmlformats.org/officeDocument/2006/customXml" ds:itemID="{218C8201-21AD-4611-9327-7D4849B728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43D1E8-B054-4E0E-8DD7-64272FD1CCB7}"/>
</file>

<file path=customXml/itemProps3.xml><?xml version="1.0" encoding="utf-8"?>
<ds:datastoreItem xmlns:ds="http://schemas.openxmlformats.org/officeDocument/2006/customXml" ds:itemID="{3B00D0BE-4A14-4CE4-BAEB-CE30693F7AEC}">
  <ds:schemaRefs>
    <ds:schemaRef ds:uri="http://schemas.microsoft.com/office/2006/metadata/properties"/>
    <ds:schemaRef ds:uri="http://schemas.microsoft.com/office/infopath/2007/PartnerControls"/>
    <ds:schemaRef ds:uri="2b89123f-9108-462b-b760-db05ccd509b2"/>
    <ds:schemaRef ds:uri="4f788396-efca-4adf-b32a-f3301497e9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Preisblatt 2026</vt:lpstr>
      <vt:lpstr>Anwendungsbeispiel</vt:lpstr>
      <vt:lpstr>Preisblatt MessAbr</vt:lpstr>
      <vt:lpstr>Netzentgelt Rechner SLP</vt:lpstr>
      <vt:lpstr>Netzentgelt Rechner RLM</vt:lpstr>
      <vt:lpstr>Tabelle2</vt:lpstr>
      <vt:lpstr>Anwendungsbeispiel!Druckbereich</vt:lpstr>
      <vt:lpstr>'Netzentgelt Rechner RLM'!Druckbereich</vt:lpstr>
      <vt:lpstr>'Netzentgelt Rechner SLP'!Druckbereich</vt:lpstr>
      <vt:lpstr>'Preisblatt 2026'!Druckbereich</vt:lpstr>
      <vt:lpstr>'Preisblatt MessAbr'!Druckbereich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Reich</dc:creator>
  <cp:lastModifiedBy>Flum Jenny</cp:lastModifiedBy>
  <cp:lastPrinted>2020-03-30T13:25:37Z</cp:lastPrinted>
  <dcterms:created xsi:type="dcterms:W3CDTF">2015-10-01T10:52:15Z</dcterms:created>
  <dcterms:modified xsi:type="dcterms:W3CDTF">2025-11-24T09:33:01Z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0x0101000E66914B9218A84F925920F76774CCC8</vt:lpwstr>
  </property>
  <property fmtid="{D5CDD505-2E9C-101B-9397-08002B2CF9AE}" pid="3" name="MediaServiceImageTags">
    <vt:lpwstr/>
  </property>
</Properties>
</file>